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masri\University of Windsor\ORIS - AAC - Documents\Forms (POSTED ON WEBSITE)\"/>
    </mc:Choice>
  </mc:AlternateContent>
  <bookViews>
    <workbookView xWindow="0" yWindow="0" windowWidth="19200" windowHeight="7350"/>
  </bookViews>
  <sheets>
    <sheet name="PermitType-A-Z sort" sheetId="1" r:id="rId1"/>
    <sheet name="GeographicArea_A-Z sort" sheetId="2" r:id="rId2"/>
  </sheets>
  <definedNames>
    <definedName name="_xlnm.Print_Area" localSheetId="0">'PermitType-A-Z sort'!$A$1:$J$11</definedName>
  </definedNames>
  <calcPr calcId="152511"/>
</workbook>
</file>

<file path=xl/calcChain.xml><?xml version="1.0" encoding="utf-8"?>
<calcChain xmlns="http://schemas.openxmlformats.org/spreadsheetml/2006/main">
  <c r="G44" i="2" l="1"/>
  <c r="F44" i="2"/>
  <c r="E44" i="2"/>
  <c r="C44" i="2"/>
  <c r="G43" i="2"/>
  <c r="F43" i="2"/>
  <c r="E43" i="2"/>
  <c r="C43" i="2"/>
  <c r="G42" i="2"/>
  <c r="F42" i="2"/>
  <c r="E42" i="2"/>
  <c r="C42" i="2"/>
  <c r="F41" i="2"/>
  <c r="E41" i="2"/>
  <c r="C41" i="2"/>
  <c r="E40" i="2"/>
  <c r="C40" i="2"/>
  <c r="G39" i="2"/>
  <c r="F39" i="2"/>
  <c r="E39" i="2"/>
  <c r="C39" i="2"/>
  <c r="F38" i="2"/>
  <c r="E38" i="2"/>
  <c r="C38" i="2"/>
  <c r="H37" i="2"/>
  <c r="G37" i="2"/>
  <c r="F37" i="2"/>
  <c r="E37" i="2"/>
  <c r="C37" i="2"/>
  <c r="E36" i="2"/>
  <c r="C36" i="2"/>
  <c r="F35" i="2"/>
  <c r="E35" i="2"/>
  <c r="H34" i="2"/>
  <c r="F34" i="2"/>
  <c r="E34" i="2"/>
  <c r="C34" i="2"/>
  <c r="G33" i="2"/>
  <c r="F33" i="2"/>
  <c r="E33" i="2"/>
  <c r="C33" i="2"/>
  <c r="G32" i="2"/>
  <c r="F32" i="2"/>
  <c r="E32" i="2"/>
  <c r="C32" i="2"/>
  <c r="F31" i="2"/>
  <c r="E31" i="2"/>
  <c r="C31" i="2"/>
  <c r="H30" i="2"/>
  <c r="G30" i="2"/>
  <c r="F30" i="2"/>
  <c r="E30" i="2"/>
  <c r="F29" i="2"/>
  <c r="E29" i="2"/>
  <c r="C29" i="2"/>
  <c r="F28" i="2"/>
  <c r="E28" i="2"/>
  <c r="E27" i="2"/>
  <c r="C27" i="2"/>
  <c r="F26" i="2"/>
  <c r="E26" i="2"/>
  <c r="C26" i="2"/>
  <c r="G25" i="2"/>
  <c r="F25" i="2"/>
  <c r="E25" i="2"/>
  <c r="C25" i="2"/>
  <c r="F24" i="2"/>
  <c r="F23" i="2"/>
  <c r="E23" i="2"/>
  <c r="C23" i="2"/>
  <c r="E22" i="2"/>
  <c r="C22" i="2"/>
  <c r="H21" i="2"/>
  <c r="G21" i="2"/>
  <c r="F21" i="2"/>
  <c r="E21" i="2"/>
  <c r="C21" i="2"/>
  <c r="F20" i="2"/>
  <c r="E20" i="2"/>
  <c r="C20" i="2"/>
  <c r="F19" i="2"/>
  <c r="E19" i="2"/>
  <c r="C19" i="2"/>
  <c r="F18" i="2"/>
  <c r="E18" i="2"/>
  <c r="C18" i="2"/>
  <c r="G17" i="2"/>
  <c r="F17" i="2"/>
  <c r="E17" i="2"/>
  <c r="C17" i="2"/>
  <c r="G16" i="2"/>
  <c r="F16" i="2"/>
  <c r="C16" i="2"/>
  <c r="E15" i="2"/>
  <c r="C15" i="2"/>
  <c r="C14" i="2"/>
  <c r="F13" i="2"/>
  <c r="E13" i="2"/>
  <c r="C13" i="2"/>
  <c r="G12" i="2"/>
  <c r="F12" i="2"/>
  <c r="C12" i="2"/>
  <c r="F11" i="2"/>
  <c r="E11" i="2"/>
  <c r="C11" i="2"/>
  <c r="G10" i="2"/>
  <c r="F10" i="2"/>
  <c r="E10" i="2"/>
  <c r="C10" i="2"/>
  <c r="F9" i="2"/>
  <c r="E9" i="2"/>
  <c r="C9" i="2"/>
  <c r="F8" i="2"/>
  <c r="E8" i="2"/>
  <c r="C8" i="2"/>
  <c r="F7" i="2"/>
  <c r="E7" i="2"/>
  <c r="C7" i="2"/>
  <c r="G6" i="2"/>
  <c r="F6" i="2"/>
  <c r="E6" i="2"/>
  <c r="C6" i="2"/>
  <c r="H5" i="2"/>
  <c r="G5" i="2"/>
  <c r="F5" i="2"/>
  <c r="E5" i="2"/>
  <c r="C5" i="2"/>
  <c r="F4" i="2"/>
  <c r="E4" i="2"/>
  <c r="C4" i="2"/>
  <c r="E3" i="2"/>
  <c r="C3" i="2"/>
  <c r="F2" i="2"/>
  <c r="E2" i="2"/>
  <c r="C2" i="2"/>
  <c r="H5" i="1"/>
  <c r="G5" i="1"/>
  <c r="F5" i="1"/>
  <c r="E5" i="1"/>
  <c r="C5" i="1"/>
  <c r="F4" i="1"/>
  <c r="E4" i="1"/>
  <c r="F3" i="1"/>
  <c r="E3" i="1"/>
  <c r="C3" i="1"/>
  <c r="C2" i="1"/>
</calcChain>
</file>

<file path=xl/sharedStrings.xml><?xml version="1.0" encoding="utf-8"?>
<sst xmlns="http://schemas.openxmlformats.org/spreadsheetml/2006/main" count="203" uniqueCount="113">
  <si>
    <t>Permit Type</t>
  </si>
  <si>
    <t>Geographic Area</t>
  </si>
  <si>
    <t>Issuing Body</t>
  </si>
  <si>
    <t>Validity</t>
  </si>
  <si>
    <t>Authority</t>
  </si>
  <si>
    <t>Link 1</t>
  </si>
  <si>
    <t>Link 2</t>
  </si>
  <si>
    <t>Link 3</t>
  </si>
  <si>
    <t>Comments</t>
  </si>
  <si>
    <t>Aircraft landing</t>
  </si>
  <si>
    <t>National Parks</t>
  </si>
  <si>
    <t>Per trip</t>
  </si>
  <si>
    <t>Animal Care</t>
  </si>
  <si>
    <t>Canada</t>
  </si>
  <si>
    <t>Yearly</t>
  </si>
  <si>
    <t>Archaeological and Palaeontological Permits</t>
  </si>
  <si>
    <t>Alberta</t>
  </si>
  <si>
    <t>varies</t>
  </si>
  <si>
    <t>Archaeological Sites Regulation Permit</t>
  </si>
  <si>
    <t>Yukon</t>
  </si>
  <si>
    <t>Per site</t>
  </si>
  <si>
    <t>Archaeologists Permit</t>
  </si>
  <si>
    <t>NWT</t>
  </si>
  <si>
    <t>1 year</t>
  </si>
  <si>
    <t xml:space="preserve">Collection </t>
  </si>
  <si>
    <t>Environmental Assessment</t>
  </si>
  <si>
    <t>?</t>
  </si>
  <si>
    <t xml:space="preserve">Environmental Impact Approval </t>
  </si>
  <si>
    <t>NWT/Yukon</t>
  </si>
  <si>
    <t>Affects the Western Arctic Region of the Northwest Territories and the Yukon North Slope known as the Inuvialuit Settlement Region.</t>
  </si>
  <si>
    <t>Export Permits</t>
  </si>
  <si>
    <t>Ask Customs Division within SMS gives great assistance with this  - Be aware of countries where Canada has issued imposed sanctions against import/exports</t>
  </si>
  <si>
    <t xml:space="preserve">Falconry Import/Export </t>
  </si>
  <si>
    <t>Saskatchewan</t>
  </si>
  <si>
    <t>one time</t>
  </si>
  <si>
    <t>Fish Research License</t>
  </si>
  <si>
    <t>http://aep.alberta.ca/fish-wildlife/fish-research-licence/default.aspx</t>
  </si>
  <si>
    <t>http://aep.alberta.ca/about-us/contact-us/fisheries-wildlife-management-area-contacts.aspx</t>
  </si>
  <si>
    <t>Forest Research License</t>
  </si>
  <si>
    <t>per project</t>
  </si>
  <si>
    <t>Health Research Approval/Medical Research Permit</t>
  </si>
  <si>
    <t>Health Research-approval from Health and Social Services Authority</t>
  </si>
  <si>
    <t>Contact:  Registrar, Professional Licensing, Health and Social Services, NWT, 867-920-8058</t>
  </si>
  <si>
    <t>Import of samples</t>
  </si>
  <si>
    <t>Import Permits</t>
  </si>
  <si>
    <t>Inuvialuit Land Use Permit</t>
  </si>
  <si>
    <t>Western Arctic</t>
  </si>
  <si>
    <t>Land Use</t>
  </si>
  <si>
    <t>Land Use, Geotechnical Studies</t>
  </si>
  <si>
    <t>Lands-Related Permits on Indian Lands</t>
  </si>
  <si>
    <t>Phone: (867) 920-8058</t>
  </si>
  <si>
    <t>Migratory Birds, handling/capture/banding</t>
  </si>
  <si>
    <t>NWT Regional Contaminants Committee Approval</t>
  </si>
  <si>
    <t>research projects addressing the occurrence of natural and/or man-made contaminants in aquatic, terrestrial or atmospheric systems should contact NWT-RCC</t>
  </si>
  <si>
    <t>Pleasure Craft License</t>
  </si>
  <si>
    <t>10 years</t>
  </si>
  <si>
    <t>fined $250 for no license</t>
  </si>
  <si>
    <t>Pleasure Craft Operator (boating) (PCOC)</t>
  </si>
  <si>
    <t>For life</t>
  </si>
  <si>
    <t xml:space="preserve">Provincial Park Research </t>
  </si>
  <si>
    <t>Research</t>
  </si>
  <si>
    <t>Research and Collection</t>
  </si>
  <si>
    <t xml:space="preserve">Alberta </t>
  </si>
  <si>
    <t>Alberta Provincial Parks</t>
  </si>
  <si>
    <t>Per project</t>
  </si>
  <si>
    <t>1-3 years</t>
  </si>
  <si>
    <t>although no fee for permit may be a heritage area user fee</t>
  </si>
  <si>
    <t>Scientific Research License</t>
  </si>
  <si>
    <t>Nunavut</t>
  </si>
  <si>
    <t>Scientist and Explorer License</t>
  </si>
  <si>
    <t>Small Vessel Operating Permit (SVOP)</t>
  </si>
  <si>
    <t>Transport Canada</t>
  </si>
  <si>
    <t>A Small Vessel Operator Proficiency, training certificate is valid for an operator of a vessel up to 5 gross tonnage (and over 8 m) (except tugs) on a Near Coastal Voyage Class 2 or on a Sheltered Waters Voyage. The definitions of these classes of voyages can be found in the VesselCertificates Regulations.</t>
  </si>
  <si>
    <t>Special Flight Operations Certificate (for Unmanned Air Vehicle)</t>
  </si>
  <si>
    <t>application elements are outlined in s. 623 of the Canadian Aviation Regulations</t>
  </si>
  <si>
    <t xml:space="preserve">Species at Risk (SARA) </t>
  </si>
  <si>
    <t>Transportation of Dangerous Goods Certification</t>
  </si>
  <si>
    <t>2 years</t>
  </si>
  <si>
    <t>Trapping Licenses &amp; Concessions</t>
  </si>
  <si>
    <t>Tree Cutting</t>
  </si>
  <si>
    <t>Wildlife Import/Export</t>
  </si>
  <si>
    <t>Wildlife Research Permit and Collection License</t>
  </si>
  <si>
    <t>should get applications in at least 1 month prior to the commencement of the work</t>
  </si>
  <si>
    <t>per trip</t>
  </si>
  <si>
    <t>Wildlife Research Permits</t>
  </si>
  <si>
    <t xml:space="preserve">Not sure if this is something that researchers should be concerned with - more done for major industrial projects I believe. </t>
  </si>
  <si>
    <t xml:space="preserve">For the Prairie and Northern region, the Permits Officer would prefer to receive these applications in February for that summer season.  You can submit your request for an application form to: John Dunlop, Permits Officer, Prairie and Northern Region, Canadian Wildlife Service, Environment Canada 115 Perimeter Road, Saskatoon, SK S7N 0X4
</t>
  </si>
  <si>
    <t>Off-Campus Work Permit</t>
  </si>
  <si>
    <t>Saskatchewan Government, Environment</t>
  </si>
  <si>
    <t xml:space="preserve">Bird Banding Office Permit
</t>
  </si>
  <si>
    <t xml:space="preserve">Environment Canada Research Permit
</t>
  </si>
  <si>
    <t>Nunavut Wildlife Research Permit</t>
  </si>
  <si>
    <t>Ontario Ministry of Natural Resources</t>
  </si>
  <si>
    <t>Ontario</t>
  </si>
  <si>
    <t>“Class 1” or “Class 2” Electrofishing Course</t>
  </si>
  <si>
    <t>http://www.afs-oc.org/members/continuing-education/electrofishing-course/</t>
  </si>
  <si>
    <t>Please Craft Operator Card (PCOC)</t>
  </si>
  <si>
    <t>https://www.tc.gc.ca/eng/marinesafety/debs-obs-paperwork-paperwork_operator-360.htm#s2</t>
  </si>
  <si>
    <t>Nunavet</t>
  </si>
  <si>
    <t>Marine Emergency Duties (MED3)</t>
  </si>
  <si>
    <t>https://www.georgiancollege.ca/academics/part-time-studies/centre-marine-training-research/marine-courses/med-a3-mari-0029/</t>
  </si>
  <si>
    <t>Alberta Environment &amp; Parks</t>
  </si>
  <si>
    <t>Government of Canada</t>
  </si>
  <si>
    <t>Centre for Marine Training &amp; Research</t>
  </si>
  <si>
    <t>Georgian College</t>
  </si>
  <si>
    <t>https://www.gov.nu.ca/environment/documents/wildlife-research-permit-application-form</t>
  </si>
  <si>
    <t>American Fisheries Society - Ontario Chapter</t>
  </si>
  <si>
    <t>Department of Environment</t>
  </si>
  <si>
    <t>The Government of Nunavet</t>
  </si>
  <si>
    <t>https://www.canada.ca/en/services/environment.html</t>
  </si>
  <si>
    <t>The Government of Canada</t>
  </si>
  <si>
    <t>https://www.canada.ca/en/environment-climate-change/services/bird-banding/resources-banders-researchers/apply-permit.html</t>
  </si>
  <si>
    <t>Migratory Birds Convention Act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</si>
</sst>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rgb="FF000000"/>
      <name val="Arial"/>
    </font>
    <font>
      <b/>
      <sz val="9"/>
      <color rgb="FF000000"/>
      <name val="Times New Roman"/>
    </font>
    <font>
      <sz val="10"/>
      <name val="Times New Roman"/>
    </font>
    <font>
      <sz val="9"/>
      <color rgb="FF000000"/>
      <name val="Times New Roman"/>
    </font>
    <font>
      <u/>
      <sz val="9"/>
      <color rgb="FF0000FF"/>
      <name val="Times New Roman"/>
    </font>
    <font>
      <u/>
      <sz val="9"/>
      <color rgb="FF0000FF"/>
      <name val="Times New Roman"/>
    </font>
    <font>
      <sz val="9"/>
      <name val="Times New Roman"/>
    </font>
    <font>
      <u/>
      <sz val="9"/>
      <color rgb="FF0000FF"/>
      <name val="Times New Roman"/>
    </font>
    <font>
      <sz val="9"/>
      <name val="Arial"/>
    </font>
    <font>
      <u/>
      <sz val="9"/>
      <color rgb="FF0000FF"/>
      <name val="Arial"/>
    </font>
    <font>
      <u/>
      <sz val="9"/>
      <color rgb="FF0000FF"/>
      <name val="Times New Roman"/>
    </font>
    <font>
      <b/>
      <sz val="12"/>
      <color rgb="FF000000"/>
      <name val="Times New Roman"/>
      <family val="1"/>
    </font>
    <font>
      <sz val="12"/>
      <color rgb="FF000000"/>
      <name val="Times New Roman"/>
      <family val="1"/>
    </font>
    <font>
      <u/>
      <sz val="12"/>
      <color rgb="FF0000FF"/>
      <name val="Times New Roman"/>
      <family val="1"/>
    </font>
    <font>
      <sz val="12"/>
      <name val="Times New Roman"/>
      <family val="1"/>
    </font>
  </fonts>
  <fills count="3">
    <fill>
      <patternFill patternType="none"/>
    </fill>
    <fill>
      <patternFill patternType="gray125"/>
    </fill>
    <fill>
      <patternFill patternType="solid">
        <fgColor rgb="FFB6D7A8"/>
        <bgColor rgb="FFB6D7A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Font="1" applyAlignment="1">
      <alignment wrapText="1"/>
    </xf>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1" fillId="2" borderId="0" xfId="0" applyFont="1" applyFill="1" applyAlignment="1">
      <alignment horizontal="left" vertical="top" wrapText="1"/>
    </xf>
    <xf numFmtId="0" fontId="3"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left" vertical="top" wrapText="1"/>
    </xf>
    <xf numFmtId="0" fontId="2" fillId="0" borderId="0" xfId="0" applyFont="1" applyFill="1" applyAlignment="1">
      <alignment wrapText="1"/>
    </xf>
    <xf numFmtId="0" fontId="0" fillId="0" borderId="0" xfId="0" applyFont="1" applyFill="1" applyAlignment="1">
      <alignment wrapText="1"/>
    </xf>
    <xf numFmtId="0" fontId="11" fillId="2" borderId="1" xfId="0" applyFont="1" applyFill="1" applyBorder="1" applyAlignment="1">
      <alignment vertical="top" wrapText="1"/>
    </xf>
    <xf numFmtId="0" fontId="2" fillId="0" borderId="1" xfId="0" applyFont="1" applyBorder="1" applyAlignment="1">
      <alignment wrapText="1"/>
    </xf>
    <xf numFmtId="0" fontId="12" fillId="0" borderId="1" xfId="0" applyFont="1" applyFill="1" applyBorder="1" applyAlignment="1">
      <alignment vertical="top" wrapText="1"/>
    </xf>
    <xf numFmtId="0" fontId="13" fillId="0" borderId="1" xfId="0" applyFont="1" applyFill="1" applyBorder="1" applyAlignment="1">
      <alignment vertical="top" wrapText="1"/>
    </xf>
    <xf numFmtId="0" fontId="14" fillId="0" borderId="0" xfId="0" applyFont="1" applyAlignment="1">
      <alignment wrapText="1"/>
    </xf>
    <xf numFmtId="0" fontId="14" fillId="0" borderId="2" xfId="0" applyFont="1" applyFill="1" applyBorder="1" applyAlignment="1">
      <alignment wrapText="1"/>
    </xf>
    <xf numFmtId="0" fontId="14" fillId="0" borderId="1" xfId="0" applyFont="1" applyBorder="1" applyAlignment="1">
      <alignment vertical="top" wrapText="1"/>
    </xf>
    <xf numFmtId="0" fontId="13" fillId="0" borderId="1" xfId="0" applyFont="1" applyBorder="1" applyAlignment="1">
      <alignment vertical="top" wrapText="1"/>
    </xf>
    <xf numFmtId="0" fontId="12" fillId="0" borderId="1" xfId="0" applyFont="1" applyBorder="1" applyAlignment="1">
      <alignment vertical="top"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nada.ca/en/environment-climate-change/services/bird-banding/resources-banders-researchers/apply-permit.html" TargetMode="External"/><Relationship Id="rId3" Type="http://schemas.openxmlformats.org/officeDocument/2006/relationships/hyperlink" Target="http://www.afs-oc.org/members/continuing-education/electrofishing-course/" TargetMode="External"/><Relationship Id="rId7" Type="http://schemas.openxmlformats.org/officeDocument/2006/relationships/hyperlink" Target="https://www.canada.ca/en/services/environment.html" TargetMode="External"/><Relationship Id="rId2" Type="http://schemas.openxmlformats.org/officeDocument/2006/relationships/hyperlink" Target="http://aep.alberta.ca/about-us/contact-us/fisheries-wildlife-management-area-contacts.aspx" TargetMode="External"/><Relationship Id="rId1" Type="http://schemas.openxmlformats.org/officeDocument/2006/relationships/hyperlink" Target="http://aep.alberta.ca/fish-wildlife/fish-research-licence/default.aspx" TargetMode="External"/><Relationship Id="rId6" Type="http://schemas.openxmlformats.org/officeDocument/2006/relationships/hyperlink" Target="https://www.gov.nu.ca/environment/documents/wildlife-research-permit-application-form" TargetMode="External"/><Relationship Id="rId5" Type="http://schemas.openxmlformats.org/officeDocument/2006/relationships/hyperlink" Target="https://www.georgiancollege.ca/academics/part-time-studies/centre-marine-training-research/marine-courses/med-a3-mari-0029/" TargetMode="External"/><Relationship Id="rId4" Type="http://schemas.openxmlformats.org/officeDocument/2006/relationships/hyperlink" Target="https://www.tc.gc.ca/eng/marinesafety/debs-obs-paperwork-paperwork_operator-360.ht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abSelected="1" zoomScaleNormal="100" zoomScaleSheetLayoutView="100" workbookViewId="0">
      <pane ySplit="1" topLeftCell="A2" activePane="bottomLeft" state="frozen"/>
      <selection pane="bottomLeft" activeCell="E2" sqref="E2"/>
    </sheetView>
  </sheetViews>
  <sheetFormatPr defaultColWidth="14.453125" defaultRowHeight="12.75" customHeight="1" x14ac:dyDescent="0.25"/>
  <cols>
    <col min="1" max="1" width="43.26953125" customWidth="1"/>
    <col min="2" max="2" width="17.54296875" customWidth="1"/>
    <col min="3" max="3" width="35.90625" customWidth="1"/>
    <col min="4" max="4" width="17.54296875" hidden="1" customWidth="1"/>
    <col min="5" max="5" width="46.1796875" customWidth="1"/>
    <col min="6" max="6" width="48.453125" customWidth="1"/>
    <col min="7" max="7" width="39.54296875" customWidth="1"/>
    <col min="8" max="8" width="41.26953125" customWidth="1"/>
    <col min="9" max="9" width="59.08984375" customWidth="1"/>
    <col min="10" max="20" width="10" customWidth="1"/>
  </cols>
  <sheetData>
    <row r="1" spans="1:20" ht="15" customHeight="1" x14ac:dyDescent="0.3">
      <c r="A1" s="19" t="s">
        <v>0</v>
      </c>
      <c r="B1" s="19" t="s">
        <v>1</v>
      </c>
      <c r="C1" s="19" t="s">
        <v>2</v>
      </c>
      <c r="D1" s="19" t="s">
        <v>3</v>
      </c>
      <c r="E1" s="19" t="s">
        <v>4</v>
      </c>
      <c r="F1" s="19" t="s">
        <v>5</v>
      </c>
      <c r="G1" s="19" t="s">
        <v>6</v>
      </c>
      <c r="H1" s="19" t="s">
        <v>7</v>
      </c>
      <c r="I1" s="19" t="s">
        <v>8</v>
      </c>
      <c r="J1" s="20"/>
      <c r="K1" s="1"/>
      <c r="L1" s="1"/>
      <c r="M1" s="1"/>
      <c r="N1" s="1"/>
      <c r="O1" s="1"/>
      <c r="P1" s="1"/>
      <c r="Q1" s="1"/>
      <c r="R1" s="1"/>
      <c r="S1" s="1"/>
      <c r="T1" s="1"/>
    </row>
    <row r="2" spans="1:20" s="18" customFormat="1" ht="15.5" customHeight="1" x14ac:dyDescent="0.35">
      <c r="A2" s="25" t="s">
        <v>35</v>
      </c>
      <c r="B2" s="25" t="s">
        <v>16</v>
      </c>
      <c r="C2" s="25" t="str">
        <f>HYPERLINK("https://www.alberta.ca/fish-wildlife.aspx","Alberta Fish &amp; Wildlife")</f>
        <v>Alberta Fish &amp; Wildlife</v>
      </c>
      <c r="D2" s="25" t="s">
        <v>11</v>
      </c>
      <c r="E2" s="25" t="s">
        <v>101</v>
      </c>
      <c r="F2" s="22" t="s">
        <v>36</v>
      </c>
      <c r="G2" s="22" t="s">
        <v>37</v>
      </c>
      <c r="H2" s="21"/>
      <c r="I2" s="21"/>
      <c r="J2" s="24"/>
      <c r="K2" s="17"/>
      <c r="L2" s="17"/>
      <c r="M2" s="17"/>
      <c r="N2" s="17"/>
      <c r="O2" s="17"/>
      <c r="P2" s="17"/>
      <c r="Q2" s="17"/>
      <c r="R2" s="17"/>
      <c r="S2" s="17"/>
      <c r="T2" s="17"/>
    </row>
    <row r="3" spans="1:20" s="18" customFormat="1" ht="15.5" customHeight="1" x14ac:dyDescent="0.35">
      <c r="A3" s="25" t="s">
        <v>54</v>
      </c>
      <c r="B3" s="25" t="s">
        <v>13</v>
      </c>
      <c r="C3" s="25" t="str">
        <f>HYPERLINK("http://www.tc.gc.ca/eng/marinesafety/debs-obs-paperwork-paperwork_boat_licence-1898.htm","Transport Canada")</f>
        <v>Transport Canada</v>
      </c>
      <c r="D3" s="25" t="s">
        <v>55</v>
      </c>
      <c r="E3" s="25" t="str">
        <f>HYPERLINK("http://laws-lois.justice.gc.ca/eng/regulations/SOR-2010-91/","Small Vessel Regulations")</f>
        <v>Small Vessel Regulations</v>
      </c>
      <c r="F3" s="22" t="str">
        <f>HYPERLINK("http://wwwapps.tc.gc.ca/wwwdocs/Forms/84-0172E_1308-08_E.pdf","Application form")</f>
        <v>Application form</v>
      </c>
      <c r="G3" s="21"/>
      <c r="H3" s="21"/>
      <c r="I3" s="21" t="s">
        <v>56</v>
      </c>
      <c r="J3" s="24"/>
      <c r="K3" s="17"/>
      <c r="L3" s="17"/>
      <c r="M3" s="17"/>
      <c r="N3" s="17"/>
      <c r="O3" s="17"/>
      <c r="P3" s="17"/>
      <c r="Q3" s="17"/>
      <c r="R3" s="17"/>
      <c r="S3" s="17"/>
      <c r="T3" s="17"/>
    </row>
    <row r="4" spans="1:20" s="18" customFormat="1" ht="15.5" customHeight="1" x14ac:dyDescent="0.35">
      <c r="A4" s="25" t="s">
        <v>70</v>
      </c>
      <c r="B4" s="25" t="s">
        <v>13</v>
      </c>
      <c r="C4" s="25" t="s">
        <v>71</v>
      </c>
      <c r="D4" s="25"/>
      <c r="E4" s="25" t="str">
        <f>HYPERLINK("http://laws-lois.justice.gc.ca/eng/regulations/SOR-2007-115/index.html","Marine Personnel Regulations")</f>
        <v>Marine Personnel Regulations</v>
      </c>
      <c r="F4" s="22" t="str">
        <f>HYPERLINK("http://www.tc.gc.ca/eng/marinesafety/tp-tp14692-menu-1373.htm","SVOP Training Course particulars")</f>
        <v>SVOP Training Course particulars</v>
      </c>
      <c r="G4" s="21"/>
      <c r="H4" s="21"/>
      <c r="I4" s="21" t="s">
        <v>72</v>
      </c>
      <c r="J4" s="24"/>
      <c r="K4" s="17"/>
      <c r="L4" s="17"/>
      <c r="M4" s="17"/>
      <c r="N4" s="17"/>
      <c r="O4" s="17"/>
      <c r="P4" s="17"/>
      <c r="Q4" s="17"/>
      <c r="R4" s="17"/>
      <c r="S4" s="17"/>
      <c r="T4" s="17"/>
    </row>
    <row r="5" spans="1:20" s="18" customFormat="1" ht="15.5" customHeight="1" x14ac:dyDescent="0.35">
      <c r="A5" s="25" t="s">
        <v>75</v>
      </c>
      <c r="B5" s="25" t="s">
        <v>13</v>
      </c>
      <c r="C5" s="25" t="str">
        <f>HYPERLINK("http://www.dfo-mpo.gc.ca/species-especes/permits-permis/permits-eng.htm","Fisheries and Oceans, Canada")</f>
        <v>Fisheries and Oceans, Canada</v>
      </c>
      <c r="D5" s="25" t="s">
        <v>26</v>
      </c>
      <c r="E5" s="25" t="str">
        <f>HYPERLINK("http://laws-lois.justice.gc.ca/eng/acts/S-15.3/page-1.html","Species at Risk Act")</f>
        <v>Species at Risk Act</v>
      </c>
      <c r="F5" s="22" t="str">
        <f>HYPERLINK("http://www.dfo-mpo.gc.ca/species-especes/permits-permis/application-eng.htm","Application form")</f>
        <v>Application form</v>
      </c>
      <c r="G5" s="22" t="str">
        <f>HYPERLINK("http://www.sararegistry.gc.ca/default_e.cfm","Specis at Risk Public Registry")</f>
        <v>Specis at Risk Public Registry</v>
      </c>
      <c r="H5" s="22" t="str">
        <f>HYPERLINK("https://www.registrelep-sararegistry.gc.ca/SPLEP-SARAPS/index.cfm?fuseaction=home.main&amp;lang=En","SARA e-permitting system")</f>
        <v>SARA e-permitting system</v>
      </c>
      <c r="I5" s="21"/>
      <c r="J5" s="24"/>
      <c r="K5" s="17"/>
      <c r="L5" s="17"/>
      <c r="M5" s="17"/>
      <c r="N5" s="17"/>
      <c r="O5" s="17"/>
      <c r="P5" s="17"/>
      <c r="Q5" s="17"/>
      <c r="R5" s="17"/>
      <c r="S5" s="17"/>
      <c r="T5" s="17"/>
    </row>
    <row r="6" spans="1:20" ht="15.5" customHeight="1" x14ac:dyDescent="0.35">
      <c r="A6" s="25" t="s">
        <v>89</v>
      </c>
      <c r="B6" s="25" t="s">
        <v>13</v>
      </c>
      <c r="C6" s="25" t="s">
        <v>112</v>
      </c>
      <c r="D6" s="25"/>
      <c r="E6" s="25" t="s">
        <v>110</v>
      </c>
      <c r="F6" s="22" t="s">
        <v>111</v>
      </c>
      <c r="G6" s="26"/>
      <c r="H6" s="27"/>
      <c r="I6" s="27"/>
      <c r="J6" s="23"/>
      <c r="K6" s="1"/>
      <c r="L6" s="1"/>
      <c r="M6" s="1"/>
      <c r="N6" s="1"/>
      <c r="O6" s="1"/>
      <c r="P6" s="1"/>
      <c r="Q6" s="1"/>
      <c r="R6" s="1"/>
      <c r="S6" s="1"/>
      <c r="T6" s="1"/>
    </row>
    <row r="7" spans="1:20" ht="15.5" customHeight="1" x14ac:dyDescent="0.35">
      <c r="A7" s="25" t="s">
        <v>90</v>
      </c>
      <c r="B7" s="25" t="s">
        <v>13</v>
      </c>
      <c r="C7" s="25" t="s">
        <v>107</v>
      </c>
      <c r="D7" s="25"/>
      <c r="E7" s="25" t="s">
        <v>110</v>
      </c>
      <c r="F7" s="22" t="s">
        <v>109</v>
      </c>
      <c r="G7" s="26"/>
      <c r="H7" s="27"/>
      <c r="I7" s="27"/>
      <c r="J7" s="23"/>
      <c r="K7" s="1"/>
      <c r="L7" s="1"/>
      <c r="M7" s="1"/>
      <c r="N7" s="1"/>
      <c r="O7" s="1"/>
      <c r="P7" s="1"/>
      <c r="Q7" s="1"/>
      <c r="R7" s="1"/>
      <c r="S7" s="1"/>
      <c r="T7" s="1"/>
    </row>
    <row r="8" spans="1:20" ht="15.5" customHeight="1" x14ac:dyDescent="0.35">
      <c r="A8" s="25" t="s">
        <v>91</v>
      </c>
      <c r="B8" s="25" t="s">
        <v>98</v>
      </c>
      <c r="C8" s="25" t="s">
        <v>107</v>
      </c>
      <c r="D8" s="25"/>
      <c r="E8" s="25" t="s">
        <v>108</v>
      </c>
      <c r="F8" s="22" t="s">
        <v>105</v>
      </c>
      <c r="G8" s="26"/>
      <c r="H8" s="27"/>
      <c r="I8" s="27"/>
      <c r="J8" s="23"/>
      <c r="K8" s="1"/>
      <c r="L8" s="1"/>
      <c r="M8" s="1"/>
      <c r="N8" s="1"/>
      <c r="O8" s="1"/>
      <c r="P8" s="1"/>
      <c r="Q8" s="1"/>
      <c r="R8" s="1"/>
      <c r="S8" s="1"/>
      <c r="T8" s="1"/>
    </row>
    <row r="9" spans="1:20" ht="15.5" customHeight="1" x14ac:dyDescent="0.35">
      <c r="A9" s="25" t="s">
        <v>94</v>
      </c>
      <c r="B9" s="25" t="s">
        <v>93</v>
      </c>
      <c r="C9" s="25" t="s">
        <v>92</v>
      </c>
      <c r="D9" s="25"/>
      <c r="E9" s="25" t="s">
        <v>106</v>
      </c>
      <c r="F9" s="22" t="s">
        <v>95</v>
      </c>
      <c r="G9" s="26"/>
      <c r="H9" s="27"/>
      <c r="I9" s="27"/>
      <c r="J9" s="23"/>
      <c r="K9" s="1"/>
      <c r="L9" s="1"/>
      <c r="M9" s="1"/>
      <c r="N9" s="1"/>
      <c r="O9" s="1"/>
      <c r="P9" s="1"/>
      <c r="Q9" s="1"/>
      <c r="R9" s="1"/>
      <c r="S9" s="1"/>
      <c r="T9" s="1"/>
    </row>
    <row r="10" spans="1:20" ht="15.5" customHeight="1" x14ac:dyDescent="0.35">
      <c r="A10" s="25" t="s">
        <v>96</v>
      </c>
      <c r="B10" s="25" t="s">
        <v>13</v>
      </c>
      <c r="C10" s="25" t="s">
        <v>71</v>
      </c>
      <c r="D10" s="25"/>
      <c r="E10" s="25" t="s">
        <v>102</v>
      </c>
      <c r="F10" s="22" t="s">
        <v>97</v>
      </c>
      <c r="G10" s="22"/>
      <c r="H10" s="27"/>
      <c r="I10" s="27"/>
      <c r="J10" s="23"/>
      <c r="K10" s="1"/>
      <c r="L10" s="1"/>
      <c r="M10" s="1"/>
      <c r="N10" s="1"/>
      <c r="O10" s="1"/>
      <c r="P10" s="1"/>
      <c r="Q10" s="1"/>
      <c r="R10" s="1"/>
      <c r="S10" s="1"/>
      <c r="T10" s="1"/>
    </row>
    <row r="11" spans="1:20" ht="15.5" customHeight="1" x14ac:dyDescent="0.3">
      <c r="A11" s="25" t="s">
        <v>99</v>
      </c>
      <c r="B11" s="25" t="s">
        <v>13</v>
      </c>
      <c r="C11" s="25" t="s">
        <v>103</v>
      </c>
      <c r="D11" s="25"/>
      <c r="E11" s="25" t="s">
        <v>104</v>
      </c>
      <c r="F11" s="22" t="s">
        <v>100</v>
      </c>
      <c r="G11" s="22"/>
      <c r="H11" s="28"/>
      <c r="I11" s="28"/>
      <c r="J11" s="1"/>
      <c r="K11" s="1"/>
      <c r="L11" s="1"/>
      <c r="M11" s="1"/>
      <c r="N11" s="1"/>
      <c r="O11" s="1"/>
      <c r="P11" s="1"/>
      <c r="Q11" s="1"/>
      <c r="R11" s="1"/>
      <c r="S11" s="1"/>
      <c r="T11" s="1"/>
    </row>
    <row r="12" spans="1:20" ht="15" customHeight="1" x14ac:dyDescent="0.3">
      <c r="A12" s="4"/>
      <c r="B12" s="4"/>
      <c r="C12" s="3"/>
      <c r="D12" s="4"/>
      <c r="E12" s="3"/>
      <c r="F12" s="3"/>
      <c r="G12" s="3"/>
      <c r="H12" s="4"/>
      <c r="I12" s="4"/>
      <c r="J12" s="1"/>
      <c r="K12" s="1"/>
      <c r="L12" s="1"/>
      <c r="M12" s="1"/>
      <c r="N12" s="1"/>
      <c r="O12" s="1"/>
      <c r="P12" s="1"/>
      <c r="Q12" s="1"/>
      <c r="R12" s="1"/>
      <c r="S12" s="1"/>
      <c r="T12" s="1"/>
    </row>
    <row r="13" spans="1:20" ht="15" customHeight="1" x14ac:dyDescent="0.3">
      <c r="A13" s="4"/>
      <c r="B13" s="4"/>
      <c r="C13" s="3"/>
      <c r="D13" s="4"/>
      <c r="E13" s="3"/>
      <c r="F13" s="3"/>
      <c r="G13" s="3"/>
      <c r="H13" s="4"/>
      <c r="I13" s="4"/>
      <c r="J13" s="1"/>
      <c r="K13" s="1"/>
      <c r="L13" s="1"/>
      <c r="M13" s="1"/>
      <c r="N13" s="1"/>
      <c r="O13" s="1"/>
      <c r="P13" s="1"/>
      <c r="Q13" s="1"/>
      <c r="R13" s="1"/>
      <c r="S13" s="1"/>
      <c r="T13" s="1"/>
    </row>
    <row r="14" spans="1:20" ht="15" customHeight="1" x14ac:dyDescent="0.3">
      <c r="A14" s="4"/>
      <c r="B14" s="4"/>
      <c r="C14" s="3"/>
      <c r="D14" s="4"/>
      <c r="E14" s="3"/>
      <c r="F14" s="3"/>
      <c r="G14" s="3"/>
      <c r="H14" s="4"/>
      <c r="I14" s="4"/>
      <c r="J14" s="1"/>
      <c r="K14" s="1"/>
      <c r="L14" s="1"/>
      <c r="M14" s="1"/>
      <c r="N14" s="1"/>
      <c r="O14" s="1"/>
      <c r="P14" s="1"/>
      <c r="Q14" s="1"/>
      <c r="R14" s="1"/>
      <c r="S14" s="1"/>
      <c r="T14" s="1"/>
    </row>
    <row r="15" spans="1:20" ht="15" customHeight="1" x14ac:dyDescent="0.3">
      <c r="A15" s="4"/>
      <c r="B15" s="4"/>
      <c r="C15" s="3"/>
      <c r="D15" s="4"/>
      <c r="E15" s="3"/>
      <c r="F15" s="3"/>
      <c r="G15" s="3"/>
      <c r="H15" s="4"/>
      <c r="I15" s="4"/>
      <c r="J15" s="1"/>
      <c r="K15" s="1"/>
      <c r="L15" s="1"/>
      <c r="M15" s="1"/>
      <c r="N15" s="1"/>
      <c r="O15" s="1"/>
      <c r="P15" s="1"/>
      <c r="Q15" s="1"/>
      <c r="R15" s="1"/>
      <c r="S15" s="1"/>
      <c r="T15" s="1"/>
    </row>
  </sheetData>
  <hyperlinks>
    <hyperlink ref="F2" r:id="rId1"/>
    <hyperlink ref="G2" r:id="rId2"/>
    <hyperlink ref="F9" r:id="rId3"/>
    <hyperlink ref="F10" r:id="rId4" location="s2"/>
    <hyperlink ref="F11" r:id="rId5"/>
    <hyperlink ref="F8" r:id="rId6"/>
    <hyperlink ref="F7" r:id="rId7"/>
    <hyperlink ref="F6" r:id="rId8"/>
  </hyperlinks>
  <pageMargins left="0.7" right="0.7" top="0.75" bottom="0.75" header="0.3" footer="0.3"/>
  <pageSetup paperSize="17"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workbookViewId="0">
      <pane ySplit="1" topLeftCell="A2" activePane="bottomLeft" state="frozen"/>
      <selection pane="bottomLeft" activeCell="B3" sqref="B3"/>
    </sheetView>
  </sheetViews>
  <sheetFormatPr defaultColWidth="14.453125" defaultRowHeight="12.75" customHeight="1" x14ac:dyDescent="0.25"/>
  <cols>
    <col min="1" max="1" width="44.81640625" customWidth="1"/>
    <col min="2" max="2" width="21.81640625" customWidth="1"/>
    <col min="3" max="3" width="44.81640625" customWidth="1"/>
    <col min="4" max="4" width="19" hidden="1" customWidth="1"/>
    <col min="5" max="20" width="44.81640625" customWidth="1"/>
  </cols>
  <sheetData>
    <row r="1" spans="1:20" ht="12.5" x14ac:dyDescent="0.25">
      <c r="A1" s="12" t="s">
        <v>0</v>
      </c>
      <c r="B1" s="12" t="s">
        <v>1</v>
      </c>
      <c r="C1" s="12" t="s">
        <v>2</v>
      </c>
      <c r="D1" s="12" t="s">
        <v>3</v>
      </c>
      <c r="E1" s="12" t="s">
        <v>4</v>
      </c>
      <c r="F1" s="12" t="s">
        <v>5</v>
      </c>
      <c r="G1" s="12" t="s">
        <v>6</v>
      </c>
      <c r="H1" s="12" t="s">
        <v>7</v>
      </c>
      <c r="I1" s="12" t="s">
        <v>8</v>
      </c>
      <c r="J1" s="8"/>
      <c r="K1" s="8"/>
      <c r="L1" s="8"/>
      <c r="M1" s="8"/>
      <c r="N1" s="8"/>
      <c r="O1" s="8"/>
      <c r="P1" s="8"/>
      <c r="Q1" s="8"/>
      <c r="R1" s="8"/>
      <c r="S1" s="8"/>
      <c r="T1" s="8"/>
    </row>
    <row r="2" spans="1:20" ht="13" x14ac:dyDescent="0.3">
      <c r="A2" s="2" t="s">
        <v>9</v>
      </c>
      <c r="B2" s="2" t="s">
        <v>10</v>
      </c>
      <c r="C2" s="3" t="str">
        <f>HYPERLINK("http://www.pc.gc.ca/eng/index.aspx","Parks Canada")</f>
        <v>Parks Canada</v>
      </c>
      <c r="D2" s="2" t="s">
        <v>11</v>
      </c>
      <c r="E2" s="3" t="str">
        <f>HYPERLINK("http://laws-lois.justice.gc.ca/eng/regulations/SOR-97-150/FullText.html","SOR/97-150")</f>
        <v>SOR/97-150</v>
      </c>
      <c r="F2" s="3" t="str">
        <f>HYPERLINK("http://www.pc.gc.ca/apps/rps/ReGuide_e.asp#additionals","Aircraft Landing Permits")</f>
        <v>Aircraft Landing Permits</v>
      </c>
      <c r="G2" s="4"/>
      <c r="H2" s="4"/>
      <c r="I2" s="4"/>
      <c r="J2" s="1"/>
      <c r="K2" s="1"/>
      <c r="L2" s="1"/>
      <c r="M2" s="1"/>
      <c r="N2" s="1"/>
      <c r="O2" s="1"/>
      <c r="P2" s="1"/>
      <c r="Q2" s="1"/>
      <c r="R2" s="1"/>
      <c r="S2" s="1"/>
      <c r="T2" s="1"/>
    </row>
    <row r="3" spans="1:20" ht="12.5" x14ac:dyDescent="0.25">
      <c r="A3" s="11" t="s">
        <v>12</v>
      </c>
      <c r="B3" s="11" t="s">
        <v>13</v>
      </c>
      <c r="C3" s="9" t="str">
        <f>HYPERLINK("http://www.reo.ualberta.ca/AnimalResearchEthics.aspx","UA Animal Research Ethics")</f>
        <v>UA Animal Research Ethics</v>
      </c>
      <c r="D3" s="11" t="s">
        <v>14</v>
      </c>
      <c r="E3" s="9" t="str">
        <f>HYPERLINK("https://policiesonline.ualberta.ca/PoliciesProcedures/Policies/Animal-Ethics-Policy.pdf"," UA Animal Ethics Policy")</f>
        <v xml:space="preserve"> UA Animal Ethics Policy</v>
      </c>
      <c r="F3" s="13"/>
      <c r="G3" s="13"/>
      <c r="H3" s="13"/>
      <c r="I3" s="13"/>
      <c r="J3" s="8"/>
      <c r="K3" s="8"/>
      <c r="L3" s="8"/>
      <c r="M3" s="8"/>
      <c r="N3" s="8"/>
      <c r="O3" s="8"/>
      <c r="P3" s="8"/>
      <c r="Q3" s="8"/>
      <c r="R3" s="8"/>
      <c r="S3" s="8"/>
      <c r="T3" s="8"/>
    </row>
    <row r="4" spans="1:20" ht="23" x14ac:dyDescent="0.25">
      <c r="A4" s="11" t="s">
        <v>15</v>
      </c>
      <c r="B4" s="11" t="s">
        <v>16</v>
      </c>
      <c r="C4" s="9" t="str">
        <f>HYPERLINK("http://culture.alberta.ca/heritage/resourcemanagement/archaeologyhistory/researchpermitmanagementsystem/OPaC.aspx","Alberta Culture and Alberta Tourism")</f>
        <v>Alberta Culture and Alberta Tourism</v>
      </c>
      <c r="D4" s="11" t="s">
        <v>17</v>
      </c>
      <c r="E4" s="9" t="str">
        <f>HYPERLINK("Historic%20Resources%20Act","Historic Resources Act")</f>
        <v>Historic Resources Act</v>
      </c>
      <c r="F4" s="9" t="str">
        <f>HYPERLINK("https://www.opac.alberta.ca/Login.aspx","Alberta Government OPAC (Online Permitting and Clearance)  System")</f>
        <v>Alberta Government OPAC (Online Permitting and Clearance)  System</v>
      </c>
      <c r="G4" s="13"/>
      <c r="H4" s="13"/>
      <c r="I4" s="13"/>
      <c r="J4" s="8"/>
      <c r="K4" s="8"/>
      <c r="L4" s="8"/>
      <c r="M4" s="8"/>
      <c r="N4" s="8"/>
      <c r="O4" s="8"/>
      <c r="P4" s="8"/>
      <c r="Q4" s="8"/>
      <c r="R4" s="8"/>
      <c r="S4" s="8"/>
      <c r="T4" s="8"/>
    </row>
    <row r="5" spans="1:20" ht="12.5" x14ac:dyDescent="0.25">
      <c r="A5" s="11" t="s">
        <v>18</v>
      </c>
      <c r="B5" s="11" t="s">
        <v>19</v>
      </c>
      <c r="C5" s="9" t="str">
        <f>HYPERLINK("http://www.tc.gov.yk.ca/archsites_permit.html","Yukon Government, Tourism &amp; Culture")</f>
        <v>Yukon Government, Tourism &amp; Culture</v>
      </c>
      <c r="D5" s="11" t="s">
        <v>20</v>
      </c>
      <c r="E5" s="9" t="str">
        <f>HYPERLINK("http://www.gov.yk.ca/legislation/regs/oic2003_073.pdf","Historic Resources Act, Archaeological Sites Regulation ")</f>
        <v xml:space="preserve">Historic Resources Act, Archaeological Sites Regulation </v>
      </c>
      <c r="F5" s="9" t="str">
        <f>HYPERLINK("http://www.gov.yk.ca/forms/forms/5000/yg5885_e.pdf","Class 1 Permit Application")</f>
        <v>Class 1 Permit Application</v>
      </c>
      <c r="G5" s="9" t="str">
        <f>HYPERLINK("http://www.gov.yk.ca/forms/forms/5000/yg5886_e.pdf","Class 2 Permit Application")</f>
        <v>Class 2 Permit Application</v>
      </c>
      <c r="H5" s="9" t="str">
        <f>HYPERLINK("http://www.tc.gov.yk.ca/pdf/PermitGuidelinesRev2011.pdf","Guidelines for Permit Holders")</f>
        <v>Guidelines for Permit Holders</v>
      </c>
      <c r="I5" s="13"/>
      <c r="J5" s="8"/>
      <c r="K5" s="8"/>
      <c r="L5" s="8"/>
      <c r="M5" s="8"/>
      <c r="N5" s="8"/>
      <c r="O5" s="8"/>
      <c r="P5" s="8"/>
      <c r="Q5" s="8"/>
      <c r="R5" s="8"/>
      <c r="S5" s="8"/>
      <c r="T5" s="8"/>
    </row>
    <row r="6" spans="1:20" ht="12.5" x14ac:dyDescent="0.25">
      <c r="A6" s="11" t="s">
        <v>21</v>
      </c>
      <c r="B6" s="11" t="s">
        <v>22</v>
      </c>
      <c r="C6" s="9" t="str">
        <f>HYPERLINK("http://www.pwnhc.ca/programs/archaeology.asp","NWT Education, Prince of Wales Northern Heritage Centre")</f>
        <v>NWT Education, Prince of Wales Northern Heritage Centre</v>
      </c>
      <c r="D6" s="11" t="s">
        <v>23</v>
      </c>
      <c r="E6" s="9" t="str">
        <f>HYPERLINK("http://laws.justice.gc.ca/eng/regulations/SOR-2001-219/page-1.html","NWT Archaeological Sites Regulations")</f>
        <v>NWT Archaeological Sites Regulations</v>
      </c>
      <c r="F6" s="9" t="str">
        <f>HYPERLINK("http://www.pwnhc.ca/programs/downloads/PermitApplication.pdf","Application form")</f>
        <v>Application form</v>
      </c>
      <c r="G6" s="9" t="str">
        <f>HYPERLINK("http://www.pwnhc.ca/programs/downloads/PermitRequirements.pdf","Guidelines for Permit Holders")</f>
        <v>Guidelines for Permit Holders</v>
      </c>
      <c r="H6" s="13"/>
      <c r="I6" s="13"/>
      <c r="J6" s="8"/>
      <c r="K6" s="8"/>
      <c r="L6" s="8"/>
      <c r="M6" s="8"/>
      <c r="N6" s="8"/>
      <c r="O6" s="8"/>
      <c r="P6" s="8"/>
      <c r="Q6" s="8"/>
      <c r="R6" s="8"/>
      <c r="S6" s="8"/>
      <c r="T6" s="8"/>
    </row>
    <row r="7" spans="1:20" ht="12.5" x14ac:dyDescent="0.25">
      <c r="A7" s="11" t="s">
        <v>24</v>
      </c>
      <c r="B7" s="11" t="s">
        <v>13</v>
      </c>
      <c r="C7" s="9" t="str">
        <f>HYPERLINK("http://www.pac.dfo-mpo.gc.ca/fm-gp/licence-permis/sci/index-eng.html","Fisheries and Oceans Canada")</f>
        <v>Fisheries and Oceans Canada</v>
      </c>
      <c r="D7" s="11" t="s">
        <v>14</v>
      </c>
      <c r="E7" s="9" t="str">
        <f>HYPERLINK("http://laws-lois.justice.gc.ca/eng/regulations/SOR-93-53/page-15.html#docCont","Fishery (General) Regulations (SOR/93-53)")</f>
        <v>Fishery (General) Regulations (SOR/93-53)</v>
      </c>
      <c r="F7" s="9" t="str">
        <f>HYPERLINK("http://www.pac.dfo-mpo.gc.ca/fm-gp/licence-permis/sci/licence-sci-permis-eng.pdf","Application form")</f>
        <v>Application form</v>
      </c>
      <c r="G7" s="13"/>
      <c r="H7" s="13"/>
      <c r="I7" s="13"/>
      <c r="J7" s="8"/>
      <c r="K7" s="8"/>
      <c r="L7" s="8"/>
      <c r="M7" s="8"/>
      <c r="N7" s="8"/>
      <c r="O7" s="8"/>
      <c r="P7" s="8"/>
      <c r="Q7" s="8"/>
      <c r="R7" s="8"/>
      <c r="S7" s="8"/>
      <c r="T7" s="8"/>
    </row>
    <row r="8" spans="1:20" ht="23" x14ac:dyDescent="0.25">
      <c r="A8" s="11" t="s">
        <v>25</v>
      </c>
      <c r="B8" s="11" t="s">
        <v>13</v>
      </c>
      <c r="C8" s="9" t="str">
        <f>HYPERLINK("http://www.ceaa-acee.gc.ca/default.asp?lang=En&amp;n=B053F859-1#gen01","Canadian Environmental Assessment Agency")</f>
        <v>Canadian Environmental Assessment Agency</v>
      </c>
      <c r="D8" s="11" t="s">
        <v>26</v>
      </c>
      <c r="E8" s="9" t="str">
        <f>HYPERLINK("http://laws-lois.justice.gc.ca/eng/acts/C-15.21/","Canadian Environmental Assessment Act, 2012")</f>
        <v>Canadian Environmental Assessment Act, 2012</v>
      </c>
      <c r="F8" s="9" t="str">
        <f>HYPERLINK("http://www.pc.gc.ca/eng/docs/pc/guide/gra-mar/page7.aspx","Parks Canada")</f>
        <v>Parks Canada</v>
      </c>
      <c r="G8" s="13"/>
      <c r="H8" s="13"/>
      <c r="I8" s="11" t="s">
        <v>85</v>
      </c>
      <c r="J8" s="8"/>
      <c r="K8" s="8"/>
      <c r="L8" s="8"/>
      <c r="M8" s="8"/>
      <c r="N8" s="8"/>
      <c r="O8" s="8"/>
      <c r="P8" s="8"/>
      <c r="Q8" s="8"/>
      <c r="R8" s="8"/>
      <c r="S8" s="8"/>
      <c r="T8" s="8"/>
    </row>
    <row r="9" spans="1:20" ht="34.5" x14ac:dyDescent="0.25">
      <c r="A9" s="11" t="s">
        <v>27</v>
      </c>
      <c r="B9" s="11" t="s">
        <v>28</v>
      </c>
      <c r="C9" s="9" t="str">
        <f>HYPERLINK("http://www.screeningcommittee.ca/about/about.html","Environmental Impact Screening Committee")</f>
        <v>Environmental Impact Screening Committee</v>
      </c>
      <c r="D9" s="11" t="s">
        <v>26</v>
      </c>
      <c r="E9" s="9" t="str">
        <f>HYPERLINK("http://www.screeningcommittee.ca/pdf/inuvialuit_final_agreement.pdf","Inuvialuit Final Agreement")</f>
        <v>Inuvialuit Final Agreement</v>
      </c>
      <c r="F9" s="9" t="str">
        <f>HYPERLINK("http://www.screeningcommittee.ca/pdf/eisc_guidelines.pdf","EISC Guidelines")</f>
        <v>EISC Guidelines</v>
      </c>
      <c r="G9" s="13"/>
      <c r="H9" s="13"/>
      <c r="I9" s="11" t="s">
        <v>29</v>
      </c>
      <c r="J9" s="8"/>
      <c r="K9" s="8"/>
      <c r="L9" s="8"/>
      <c r="M9" s="8"/>
      <c r="N9" s="8"/>
      <c r="O9" s="8"/>
      <c r="P9" s="8"/>
      <c r="Q9" s="8"/>
      <c r="R9" s="8"/>
      <c r="S9" s="8"/>
      <c r="T9" s="8"/>
    </row>
    <row r="10" spans="1:20" ht="34.5" x14ac:dyDescent="0.3">
      <c r="A10" s="2" t="s">
        <v>30</v>
      </c>
      <c r="B10" s="2" t="s">
        <v>13</v>
      </c>
      <c r="C10" s="5" t="str">
        <f>HYPERLINK("http://www.international.gc.ca/controls-controles/about-a_propos/expor/before-avant.aspx?lang=eng","Foreign Affairs")</f>
        <v>Foreign Affairs</v>
      </c>
      <c r="D10" s="4"/>
      <c r="E10" s="5" t="str">
        <f>HYPERLINK("http://laws-lois.justice.gc.ca/eng/acts/E-19/","Export and Import Permits Act")</f>
        <v>Export and Import Permits Act</v>
      </c>
      <c r="F10" s="5" t="str">
        <f>HYPERLINK("http://www.international.gc.ca/controls-controles/report-rapports/list_liste/forms-formulaires.aspx?lang=eng","printable forms")</f>
        <v>printable forms</v>
      </c>
      <c r="G10" s="3" t="str">
        <f>HYPERLINK("http://www.international.gc.ca/sanctions/current_sanctions_actuelles.aspx?lang=eng","Imposed Sanctions")</f>
        <v>Imposed Sanctions</v>
      </c>
      <c r="H10" s="4"/>
      <c r="I10" s="2" t="s">
        <v>31</v>
      </c>
      <c r="J10" s="1"/>
      <c r="K10" s="1"/>
      <c r="L10" s="1"/>
      <c r="M10" s="1"/>
      <c r="N10" s="1"/>
      <c r="O10" s="1"/>
      <c r="P10" s="1"/>
      <c r="Q10" s="1"/>
      <c r="R10" s="1"/>
      <c r="S10" s="1"/>
      <c r="T10" s="1"/>
    </row>
    <row r="11" spans="1:20" ht="12.5" x14ac:dyDescent="0.25">
      <c r="A11" s="11" t="s">
        <v>32</v>
      </c>
      <c r="B11" s="11" t="s">
        <v>33</v>
      </c>
      <c r="C11" s="9" t="str">
        <f>HYPERLINK("http://www.environment.gov.sk.ca/permits/","Saskatchewan Government, Environment")</f>
        <v>Saskatchewan Government, Environment</v>
      </c>
      <c r="D11" s="11" t="s">
        <v>34</v>
      </c>
      <c r="E11" s="9" t="str">
        <f>HYPERLINK("http://www.qp.gov.sk.ca/documents/English/Statutes/Statutes/W13-12.pdf","The Wildlife Act")</f>
        <v>The Wildlife Act</v>
      </c>
      <c r="F11" s="9" t="str">
        <f>HYPERLINK("Online%20Inport/Export%20Permit%20Application%20Form","Online Inport/Export Permit Application Form")</f>
        <v>Online Inport/Export Permit Application Form</v>
      </c>
      <c r="G11" s="13"/>
      <c r="H11" s="13"/>
      <c r="I11" s="13"/>
      <c r="J11" s="8"/>
      <c r="K11" s="8"/>
      <c r="L11" s="8"/>
      <c r="M11" s="8"/>
      <c r="N11" s="8"/>
      <c r="O11" s="8"/>
      <c r="P11" s="8"/>
      <c r="Q11" s="8"/>
      <c r="R11" s="8"/>
      <c r="S11" s="8"/>
      <c r="T11" s="8"/>
    </row>
    <row r="12" spans="1:20" ht="12.5" x14ac:dyDescent="0.25">
      <c r="A12" s="11" t="s">
        <v>35</v>
      </c>
      <c r="B12" s="11" t="s">
        <v>16</v>
      </c>
      <c r="C12" s="9" t="str">
        <f>HYPERLINK("http://srd.alberta.ca/FishWildlife/FishResearchLicence/Default.aspx","Alberta ERSD, Fish &amp; Wildlife")</f>
        <v>Alberta ERSD, Fish &amp; Wildlife</v>
      </c>
      <c r="D12" s="11" t="s">
        <v>11</v>
      </c>
      <c r="E12" s="13"/>
      <c r="F12" s="9" t="str">
        <f>HYPERLINK("http://srd.alberta.ca/FishWildlife/FishResearchLicence/documents/FishResearchLicence-ApplicationForm-Nov2012.doc","Fish Research License Application form")</f>
        <v>Fish Research License Application form</v>
      </c>
      <c r="G12" s="9" t="str">
        <f>HYPERLINK("http://srd.alberta.ca/AboutESRD/ESRDContacts/FisheriesWildlifeManagementAreaContacts.aspx","Fisheries Management Area Contacts")</f>
        <v>Fisheries Management Area Contacts</v>
      </c>
      <c r="H12" s="13"/>
      <c r="I12" s="13"/>
      <c r="J12" s="8"/>
      <c r="K12" s="8"/>
      <c r="L12" s="8"/>
      <c r="M12" s="8"/>
      <c r="N12" s="8"/>
      <c r="O12" s="8"/>
      <c r="P12" s="8"/>
      <c r="Q12" s="8"/>
      <c r="R12" s="8"/>
      <c r="S12" s="8"/>
      <c r="T12" s="8"/>
    </row>
    <row r="13" spans="1:20" ht="12.5" x14ac:dyDescent="0.25">
      <c r="A13" s="11" t="s">
        <v>38</v>
      </c>
      <c r="B13" s="11" t="s">
        <v>22</v>
      </c>
      <c r="C13" s="9" t="str">
        <f>HYPERLINK("http://www.enr.gov.nt.ca/_live/pages/wpPages/Our_Forest.aspx","Department of Environment and Natural Resources")</f>
        <v>Department of Environment and Natural Resources</v>
      </c>
      <c r="D13" s="11" t="s">
        <v>39</v>
      </c>
      <c r="E13" s="9" t="str">
        <f>HYPERLINK("http://www.justice.gov.nt.ca/PDF/ACTS/Forest%20Management.pdf","Forest Management Act")</f>
        <v>Forest Management Act</v>
      </c>
      <c r="F13" s="9" t="str">
        <f>HYPERLINK("http://www.accessnwt.ca/licensing/research-regulators#FOREST","More information about when required")</f>
        <v>More information about when required</v>
      </c>
      <c r="G13" s="14"/>
      <c r="H13" s="13"/>
      <c r="I13" s="13"/>
      <c r="J13" s="8"/>
      <c r="K13" s="8"/>
      <c r="L13" s="8"/>
      <c r="M13" s="8"/>
      <c r="N13" s="8"/>
      <c r="O13" s="8"/>
      <c r="P13" s="8"/>
      <c r="Q13" s="8"/>
      <c r="R13" s="8"/>
      <c r="S13" s="8"/>
      <c r="T13" s="8"/>
    </row>
    <row r="14" spans="1:20" ht="12.5" x14ac:dyDescent="0.25">
      <c r="A14" s="11" t="s">
        <v>40</v>
      </c>
      <c r="B14" s="11" t="s">
        <v>22</v>
      </c>
      <c r="C14" s="9" t="str">
        <f>HYPERLINK("http://www.hss.gov.nt.ca/hss-authorities","NWT Health and Social Service Authorities")</f>
        <v>NWT Health and Social Service Authorities</v>
      </c>
      <c r="D14" s="11" t="s">
        <v>39</v>
      </c>
      <c r="E14" s="13"/>
      <c r="F14" s="13"/>
      <c r="G14" s="13"/>
      <c r="H14" s="13"/>
      <c r="I14" s="13"/>
      <c r="J14" s="8"/>
      <c r="K14" s="8"/>
      <c r="L14" s="8"/>
      <c r="M14" s="8"/>
      <c r="N14" s="8"/>
      <c r="O14" s="8"/>
      <c r="P14" s="8"/>
      <c r="Q14" s="8"/>
      <c r="R14" s="8"/>
      <c r="S14" s="8"/>
      <c r="T14" s="8"/>
    </row>
    <row r="15" spans="1:20" ht="23" x14ac:dyDescent="0.25">
      <c r="A15" s="11" t="s">
        <v>41</v>
      </c>
      <c r="B15" s="11" t="s">
        <v>22</v>
      </c>
      <c r="C15" s="9" t="str">
        <f>HYPERLINK("http://www.accessnwt.ca/licensing/research-regulators#HSSA","Health and Social Services Authorities (HSSA)")</f>
        <v>Health and Social Services Authorities (HSSA)</v>
      </c>
      <c r="D15" s="11" t="s">
        <v>26</v>
      </c>
      <c r="E15" s="9" t="str">
        <f>HYPERLINK("http://www.justice.gov.nt.ca/PDF/REGS/MEDICAL%20PROFESSION/Medical%20Profession%20Regs.pdf","Medical Professions Act")</f>
        <v>Medical Professions Act</v>
      </c>
      <c r="F15" s="13"/>
      <c r="G15" s="13"/>
      <c r="H15" s="13"/>
      <c r="I15" s="11" t="s">
        <v>42</v>
      </c>
      <c r="J15" s="8"/>
      <c r="K15" s="8"/>
      <c r="L15" s="8"/>
      <c r="M15" s="8"/>
      <c r="N15" s="8"/>
      <c r="O15" s="8"/>
      <c r="P15" s="8"/>
      <c r="Q15" s="8"/>
      <c r="R15" s="8"/>
      <c r="S15" s="8"/>
      <c r="T15" s="8"/>
    </row>
    <row r="16" spans="1:20" ht="12.5" x14ac:dyDescent="0.25">
      <c r="A16" s="11" t="s">
        <v>43</v>
      </c>
      <c r="B16" s="11" t="s">
        <v>13</v>
      </c>
      <c r="C16" s="9" t="str">
        <f>HYPERLINK("http://www.inspection.gc.ca/eng/1297964599443/1297965645317","Canadian Food Inspection Agency")</f>
        <v>Canadian Food Inspection Agency</v>
      </c>
      <c r="D16" s="11" t="s">
        <v>17</v>
      </c>
      <c r="E16" s="13"/>
      <c r="F16" s="9" t="str">
        <f>HYPERLINK("http://www.inspection.gc.ca/DAM/DAM-animals-animaux/STAGING/text-texte/c5083perimp_1329512103672_eng.pdf","Application for Permit to Import-animal byproducts,etc.")</f>
        <v>Application for Permit to Import-animal byproducts,etc.</v>
      </c>
      <c r="G16" s="9" t="str">
        <f>HYPERLINK("http://www.inspection.gc.ca/DAM/DAM-plants-vegetaux/STAGING/text-texte/c5256_1331652913719_eng.pdf","Application for Permit to Import Plants")</f>
        <v>Application for Permit to Import Plants</v>
      </c>
      <c r="H16" s="13"/>
      <c r="I16" s="13"/>
      <c r="J16" s="8"/>
      <c r="K16" s="8"/>
      <c r="L16" s="8"/>
      <c r="M16" s="8"/>
      <c r="N16" s="8"/>
      <c r="O16" s="8"/>
      <c r="P16" s="8"/>
      <c r="Q16" s="8"/>
      <c r="R16" s="8"/>
      <c r="S16" s="8"/>
      <c r="T16" s="8"/>
    </row>
    <row r="17" spans="1:20" ht="34.5" x14ac:dyDescent="0.3">
      <c r="A17" s="2" t="s">
        <v>44</v>
      </c>
      <c r="B17" s="2" t="s">
        <v>13</v>
      </c>
      <c r="C17" s="5" t="str">
        <f>HYPERLINK("http://www.international.gc.ca/controls-controles/about-a_propos/impor/importing-importation.aspx","Foreign Affairs")</f>
        <v>Foreign Affairs</v>
      </c>
      <c r="D17" s="4"/>
      <c r="E17" s="5" t="str">
        <f>HYPERLINK("http://laws-lois.justice.gc.ca/eng/acts/E-19/","Export and Import Permits Act")</f>
        <v>Export and Import Permits Act</v>
      </c>
      <c r="F17" s="5" t="str">
        <f>HYPERLINK("http://www.international.gc.ca/controls-controles/report-rapports/list_liste/forms-formulaires.aspx?lang=eng","printable forms")</f>
        <v>printable forms</v>
      </c>
      <c r="G17" s="3" t="str">
        <f>HYPERLINK("http://www.international.gc.ca/sanctions/current_sanctions_actuelles.aspx?lang=eng","Imposed Sanctions")</f>
        <v>Imposed Sanctions</v>
      </c>
      <c r="H17" s="4"/>
      <c r="I17" s="2" t="s">
        <v>31</v>
      </c>
      <c r="J17" s="1"/>
      <c r="K17" s="1"/>
      <c r="L17" s="1"/>
      <c r="M17" s="1"/>
      <c r="N17" s="1"/>
      <c r="O17" s="1"/>
      <c r="P17" s="1"/>
      <c r="Q17" s="1"/>
      <c r="R17" s="1"/>
      <c r="S17" s="1"/>
      <c r="T17" s="1"/>
    </row>
    <row r="18" spans="1:20" ht="12.5" x14ac:dyDescent="0.25">
      <c r="A18" s="7" t="s">
        <v>45</v>
      </c>
      <c r="B18" s="7" t="s">
        <v>46</v>
      </c>
      <c r="C18" s="3" t="str">
        <f>HYPERLINK("http://www.irc.inuvialuit.com/ ","Inuvialuit Regional Corporation")</f>
        <v>Inuvialuit Regional Corporation</v>
      </c>
      <c r="D18" s="8"/>
      <c r="E18" s="9" t="str">
        <f>HYPERLINK("http://www.inuvialuitland.com/resources/Inuvialuit_Final_Agreement.pdf","Inuvialuit Final Agreement")</f>
        <v>Inuvialuit Final Agreement</v>
      </c>
      <c r="F18" s="10" t="str">
        <f>HYPERLINK("http://www.inuvialuitland.com/#noanchor","Inuvialuit Land Administration")</f>
        <v>Inuvialuit Land Administration</v>
      </c>
      <c r="G18" s="8"/>
      <c r="H18" s="8"/>
      <c r="I18" s="8"/>
      <c r="J18" s="8"/>
      <c r="K18" s="8"/>
      <c r="L18" s="8"/>
      <c r="M18" s="8"/>
      <c r="N18" s="8"/>
      <c r="O18" s="8"/>
      <c r="P18" s="8"/>
      <c r="Q18" s="8"/>
      <c r="R18" s="8"/>
      <c r="S18" s="8"/>
      <c r="T18" s="8"/>
    </row>
    <row r="19" spans="1:20" ht="12.5" x14ac:dyDescent="0.25">
      <c r="A19" s="11" t="s">
        <v>47</v>
      </c>
      <c r="B19" s="11" t="s">
        <v>13</v>
      </c>
      <c r="C19" s="9" t="str">
        <f>HYPERLINK("http://www.aadnc-aandc.gc.ca/eng/1361465156993/1361465184513","Aboriginal Affairs and Northern Development Canada")</f>
        <v>Aboriginal Affairs and Northern Development Canada</v>
      </c>
      <c r="D19" s="11" t="s">
        <v>26</v>
      </c>
      <c r="E19" s="9" t="str">
        <f>HYPERLINK("http://lois-laws.justice.gc.ca/eng/regulations/C.R.C.,_c._1524/index.html","Territorial Land Use Regulations")</f>
        <v>Territorial Land Use Regulations</v>
      </c>
      <c r="F19" s="9" t="str">
        <f>HYPERLINK("http://www.collectionscanada.gc.ca/webarchives/20071127101519/http:/www.ainc-inac.gc.ca/ps/lts/pdf/ch6_e.pdf","More permit information")</f>
        <v>More permit information</v>
      </c>
      <c r="G19" s="14"/>
      <c r="H19" s="13"/>
      <c r="I19" s="13"/>
      <c r="J19" s="8"/>
      <c r="K19" s="8"/>
      <c r="L19" s="8"/>
      <c r="M19" s="8"/>
      <c r="N19" s="8"/>
      <c r="O19" s="8"/>
      <c r="P19" s="8"/>
      <c r="Q19" s="8"/>
      <c r="R19" s="8"/>
      <c r="S19" s="8"/>
      <c r="T19" s="8"/>
    </row>
    <row r="20" spans="1:20" ht="23" x14ac:dyDescent="0.25">
      <c r="A20" s="11" t="s">
        <v>47</v>
      </c>
      <c r="B20" s="11" t="s">
        <v>19</v>
      </c>
      <c r="C20" s="9" t="str">
        <f>HYPERLINK("http://www.aadnc-aandc.gc.ca/eng/1361465156993/1361465184513","Yukon Government and Federal Government, Aboriginal Affairs and Northern Development Canada")</f>
        <v>Yukon Government and Federal Government, Aboriginal Affairs and Northern Development Canada</v>
      </c>
      <c r="D20" s="11" t="s">
        <v>17</v>
      </c>
      <c r="E20" s="9" t="str">
        <f t="shared" ref="E20:E21" si="0">HYPERLINK("http://lois-laws.justice.gc.ca/eng/regulations/C.R.C.,_c._1524/page-1.html","Territorial Land Use Regulations (Yukon)l")</f>
        <v>Territorial Land Use Regulations (Yukon)l</v>
      </c>
      <c r="F20" s="9" t="str">
        <f t="shared" ref="F20:F21" si="1">HYPERLINK("http://www.emr.gov.yk.ca/pdf/permit_authorization_guide_yukon_activities_april2013.pdf","Yukon Permit Authorization Guide")</f>
        <v>Yukon Permit Authorization Guide</v>
      </c>
      <c r="G20" s="13"/>
      <c r="H20" s="13"/>
      <c r="I20" s="13"/>
      <c r="J20" s="8"/>
      <c r="K20" s="8"/>
      <c r="L20" s="8"/>
      <c r="M20" s="8"/>
      <c r="N20" s="8"/>
      <c r="O20" s="8"/>
      <c r="P20" s="8"/>
      <c r="Q20" s="8"/>
      <c r="R20" s="8"/>
      <c r="S20" s="8"/>
      <c r="T20" s="8"/>
    </row>
    <row r="21" spans="1:20" ht="12.5" x14ac:dyDescent="0.25">
      <c r="A21" s="11" t="s">
        <v>48</v>
      </c>
      <c r="B21" s="11" t="s">
        <v>19</v>
      </c>
      <c r="C21" s="9" t="str">
        <f>HYPERLINK("http://www.yukonmining.ca/regulationspermits/formsandpermits/","Yukon Government, Mining")</f>
        <v>Yukon Government, Mining</v>
      </c>
      <c r="D21" s="11" t="s">
        <v>17</v>
      </c>
      <c r="E21" s="9" t="str">
        <f t="shared" si="0"/>
        <v>Territorial Land Use Regulations (Yukon)l</v>
      </c>
      <c r="F21" s="9" t="str">
        <f t="shared" si="1"/>
        <v>Yukon Permit Authorization Guide</v>
      </c>
      <c r="G21" s="9" t="str">
        <f>HYPERLINK("http://www.emr.gov.yk.ca/lands/application_forms.html","Land Management Branch Application Forms")</f>
        <v>Land Management Branch Application Forms</v>
      </c>
      <c r="H21" s="9" t="str">
        <f>HYPERLINK("http://www.emr.gov.yk.ca/lands/application_forms.html","Diagram on land use permit process")</f>
        <v>Diagram on land use permit process</v>
      </c>
      <c r="I21" s="13"/>
      <c r="J21" s="8"/>
      <c r="K21" s="8"/>
      <c r="L21" s="8"/>
      <c r="M21" s="8"/>
      <c r="N21" s="8"/>
      <c r="O21" s="8"/>
      <c r="P21" s="8"/>
      <c r="Q21" s="8"/>
      <c r="R21" s="8"/>
      <c r="S21" s="8"/>
      <c r="T21" s="8"/>
    </row>
    <row r="22" spans="1:20" ht="12.5" x14ac:dyDescent="0.25">
      <c r="A22" s="11" t="s">
        <v>49</v>
      </c>
      <c r="B22" s="11" t="s">
        <v>13</v>
      </c>
      <c r="C22" s="9" t="str">
        <f>HYPERLINK("http://www.aadnc-aandc.gc.ca/eng/1361973317257/1361973342980","Aboriginal Affairs and Northern Development Canada")</f>
        <v>Aboriginal Affairs and Northern Development Canada</v>
      </c>
      <c r="D22" s="11" t="s">
        <v>39</v>
      </c>
      <c r="E22" s="9" t="str">
        <f>HYPERLINK("http://laws-lois.justice.gc.ca/eng/acts/I-5/index.html","Indian Act. RSC")</f>
        <v>Indian Act. RSC</v>
      </c>
      <c r="F22" s="13"/>
      <c r="G22" s="13"/>
      <c r="H22" s="13"/>
      <c r="I22" s="11" t="s">
        <v>50</v>
      </c>
      <c r="J22" s="8"/>
      <c r="K22" s="8"/>
      <c r="L22" s="8"/>
      <c r="M22" s="8"/>
      <c r="N22" s="8"/>
      <c r="O22" s="8"/>
      <c r="P22" s="8"/>
      <c r="Q22" s="8"/>
      <c r="R22" s="8"/>
      <c r="S22" s="8"/>
      <c r="T22" s="8"/>
    </row>
    <row r="23" spans="1:20" ht="80.5" x14ac:dyDescent="0.25">
      <c r="A23" s="11" t="s">
        <v>51</v>
      </c>
      <c r="B23" s="11" t="s">
        <v>13</v>
      </c>
      <c r="C23" s="9" t="str">
        <f>HYPERLINK("http://ec.gc.ca/nature/default.asp?lang=En&amp;n=677AEBD4-1","Environment Canada, Canadian Wildlife Service")</f>
        <v>Environment Canada, Canadian Wildlife Service</v>
      </c>
      <c r="D23" s="11" t="s">
        <v>14</v>
      </c>
      <c r="E23" s="9" t="str">
        <f>HYPERLINK("http://laws-lois.justice.gc.ca/eng/acts/M-7.01/index.html","Migratory Birds Convention Act")</f>
        <v>Migratory Birds Convention Act</v>
      </c>
      <c r="F23" s="15" t="str">
        <f>HYPERLINK("http://ec.gc.ca/nature/default.asp?lang=En&amp;n=677AEBD4-1","Permit Application Forms")</f>
        <v>Permit Application Forms</v>
      </c>
      <c r="G23" s="13"/>
      <c r="H23" s="13"/>
      <c r="I23" s="2" t="s">
        <v>86</v>
      </c>
      <c r="J23" s="8"/>
      <c r="K23" s="8"/>
      <c r="L23" s="8"/>
      <c r="M23" s="8"/>
      <c r="N23" s="8"/>
      <c r="O23" s="8"/>
      <c r="P23" s="8"/>
      <c r="Q23" s="8"/>
      <c r="R23" s="8"/>
      <c r="S23" s="8"/>
      <c r="T23" s="8"/>
    </row>
    <row r="24" spans="1:20" ht="34.5" x14ac:dyDescent="0.25">
      <c r="A24" s="11" t="s">
        <v>52</v>
      </c>
      <c r="B24" s="11" t="s">
        <v>22</v>
      </c>
      <c r="C24" s="13"/>
      <c r="D24" s="13"/>
      <c r="E24" s="13"/>
      <c r="F24" s="15" t="str">
        <f>HYPERLINK("http://www.accessnwt.ca/licensing/research-regulators","Contact Information")</f>
        <v>Contact Information</v>
      </c>
      <c r="G24" s="13"/>
      <c r="H24" s="13"/>
      <c r="I24" s="2" t="s">
        <v>53</v>
      </c>
      <c r="J24" s="8"/>
      <c r="K24" s="8"/>
      <c r="L24" s="8"/>
      <c r="M24" s="8"/>
      <c r="N24" s="8"/>
      <c r="O24" s="8"/>
      <c r="P24" s="8"/>
      <c r="Q24" s="8"/>
      <c r="R24" s="8"/>
      <c r="S24" s="8"/>
      <c r="T24" s="8"/>
    </row>
    <row r="25" spans="1:20" ht="12.5" x14ac:dyDescent="0.25">
      <c r="A25" s="7" t="s">
        <v>87</v>
      </c>
      <c r="B25" s="7" t="s">
        <v>13</v>
      </c>
      <c r="C25" s="9" t="str">
        <f>HYPERLINK("http://www.cic.gc.ca/english/study/work-offcampus.asp","Citizenship and Immigration Canada")</f>
        <v>Citizenship and Immigration Canada</v>
      </c>
      <c r="D25" s="8"/>
      <c r="E25" s="9" t="str">
        <f>HYPERLINK("http://laws-lois.justice.gc.ca/eng/acts/I-2.5/index.html#docCont ","Immigration and Refugee Protection Act")</f>
        <v>Immigration and Refugee Protection Act</v>
      </c>
      <c r="F25" s="9" t="str">
        <f>HYPERLINK("http://www.cic.gc.ca/english/my_application/apply_online.asp ","Online Applications")</f>
        <v>Online Applications</v>
      </c>
      <c r="G25" s="9" t="str">
        <f>HYPERLINK("http://www.iss.ualberta.ca/HelpWhileHere/WorkinginCanada/Workoffcampus.aspx","UAlberta ISS Info on work off campus permit")</f>
        <v>UAlberta ISS Info on work off campus permit</v>
      </c>
      <c r="H25" s="8"/>
      <c r="I25" s="8"/>
      <c r="J25" s="8"/>
      <c r="K25" s="8"/>
      <c r="L25" s="8"/>
      <c r="M25" s="8"/>
      <c r="N25" s="8"/>
      <c r="O25" s="8"/>
      <c r="P25" s="8"/>
      <c r="Q25" s="8"/>
      <c r="R25" s="8"/>
      <c r="S25" s="8"/>
      <c r="T25" s="8"/>
    </row>
    <row r="26" spans="1:20" ht="12.5" x14ac:dyDescent="0.25">
      <c r="A26" s="11" t="s">
        <v>54</v>
      </c>
      <c r="B26" s="11" t="s">
        <v>13</v>
      </c>
      <c r="C26" s="9" t="str">
        <f>HYPERLINK("http://www.tc.gc.ca/eng/marinesafety/debs-obs-paperwork-paperwork_boat_licence-1898.htm","Transport Canada")</f>
        <v>Transport Canada</v>
      </c>
      <c r="D26" s="11" t="s">
        <v>55</v>
      </c>
      <c r="E26" s="9" t="str">
        <f>HYPERLINK("http://laws-lois.justice.gc.ca/eng/regulations/SOR-2010-91/","Small Vessel Regulations")</f>
        <v>Small Vessel Regulations</v>
      </c>
      <c r="F26" s="9" t="str">
        <f>HYPERLINK("http://wwwapps.tc.gc.ca/wwwdocs/Forms/84-0172E_1308-08_E.pdf","Application form")</f>
        <v>Application form</v>
      </c>
      <c r="G26" s="13"/>
      <c r="H26" s="13"/>
      <c r="I26" s="11" t="s">
        <v>56</v>
      </c>
      <c r="J26" s="8"/>
      <c r="K26" s="8"/>
      <c r="L26" s="8"/>
      <c r="M26" s="8"/>
      <c r="N26" s="8"/>
      <c r="O26" s="8"/>
      <c r="P26" s="8"/>
      <c r="Q26" s="8"/>
      <c r="R26" s="8"/>
      <c r="S26" s="8"/>
      <c r="T26" s="8"/>
    </row>
    <row r="27" spans="1:20" ht="12.5" x14ac:dyDescent="0.25">
      <c r="A27" s="11" t="s">
        <v>57</v>
      </c>
      <c r="B27" s="11" t="s">
        <v>13</v>
      </c>
      <c r="C27" s="9" t="str">
        <f>HYPERLINK("http://www.tc.gc.ca/eng/marinesafety/debs-obs-paperwork-paperwork_operatorfaq-2233.htm","Transport Canada")</f>
        <v>Transport Canada</v>
      </c>
      <c r="D27" s="11" t="s">
        <v>58</v>
      </c>
      <c r="E27" s="9" t="str">
        <f>HYPERLINK("http://laws-lois.justice.gc.ca/eng/regulations/SOR-99-53/","SOR/99-53")</f>
        <v>SOR/99-53</v>
      </c>
      <c r="F27" s="13"/>
      <c r="G27" s="13"/>
      <c r="H27" s="13"/>
      <c r="I27" s="13"/>
      <c r="J27" s="8"/>
      <c r="K27" s="8"/>
      <c r="L27" s="8"/>
      <c r="M27" s="8"/>
      <c r="N27" s="8"/>
      <c r="O27" s="8"/>
      <c r="P27" s="8"/>
      <c r="Q27" s="8"/>
      <c r="R27" s="8"/>
      <c r="S27" s="8"/>
      <c r="T27" s="8"/>
    </row>
    <row r="28" spans="1:20" ht="12.5" x14ac:dyDescent="0.25">
      <c r="A28" s="11" t="s">
        <v>59</v>
      </c>
      <c r="B28" s="11" t="s">
        <v>33</v>
      </c>
      <c r="C28" s="16" t="s">
        <v>88</v>
      </c>
      <c r="D28" s="11" t="s">
        <v>11</v>
      </c>
      <c r="E28" s="9" t="str">
        <f>HYPERLINK("http://www.qp.gov.sk.ca/documents/English/Statutes/Statutes/P1-1.pdf","The Parks Act")</f>
        <v>The Parks Act</v>
      </c>
      <c r="F28" s="9" t="str">
        <f>HYPERLINK("http://www.environment.gov.sk.ca/adx/aspx/adxGetMedia.aspx?DocID=e914bb3a-7434-44f9-a403-ef4844fc35ea&amp;MediaID=ccf8bb1d-c97d-4342-a763-1664d970929f&amp;Filename=Application+form+for+a+Research+Permit+in+the+SK+Prov+Park+System.pdf&amp;l=English","Application Form")</f>
        <v>Application Form</v>
      </c>
      <c r="G28" s="13"/>
      <c r="H28" s="13"/>
      <c r="I28" s="13"/>
      <c r="J28" s="8"/>
      <c r="K28" s="8"/>
      <c r="L28" s="8"/>
      <c r="M28" s="8"/>
      <c r="N28" s="8"/>
      <c r="O28" s="8"/>
      <c r="P28" s="8"/>
      <c r="Q28" s="8"/>
      <c r="R28" s="8"/>
      <c r="S28" s="8"/>
      <c r="T28" s="8"/>
    </row>
    <row r="29" spans="1:20" ht="12.5" x14ac:dyDescent="0.25">
      <c r="A29" s="11" t="s">
        <v>60</v>
      </c>
      <c r="B29" s="11" t="s">
        <v>33</v>
      </c>
      <c r="C29" s="9" t="str">
        <f>HYPERLINK("http://www.environment.gov.sk.ca/Default.aspx?DN=01006852-b481-4dd8-9941-732c2128c7e0","Saskatchewan Government, Environment")</f>
        <v>Saskatchewan Government, Environment</v>
      </c>
      <c r="D29" s="11" t="s">
        <v>14</v>
      </c>
      <c r="E29" s="9" t="str">
        <f>HYPERLINK("http://www.qp.gov.sk.ca/documents/English/Statutes/Statutes/W13-12.pdf","The Wildlife Act")</f>
        <v>The Wildlife Act</v>
      </c>
      <c r="F29" s="9" t="str">
        <f>HYPERLINK("http://www.environment.gov.sk.ca/adx/aspx/adxGetMedia.aspx?DocID=1560,1559,254,94,88,Documents&amp;MediaID=879&amp;Filename=Saskatchewan+Scientific+Research+Permit+Application+Form.pdf&amp;l=English","Permit Application ")</f>
        <v xml:space="preserve">Permit Application </v>
      </c>
      <c r="G29" s="9"/>
      <c r="H29" s="13"/>
      <c r="I29" s="13"/>
      <c r="J29" s="8"/>
      <c r="K29" s="8"/>
      <c r="L29" s="8"/>
      <c r="M29" s="8"/>
      <c r="N29" s="8"/>
      <c r="O29" s="8"/>
      <c r="P29" s="8"/>
      <c r="Q29" s="8"/>
      <c r="R29" s="8"/>
      <c r="S29" s="8"/>
      <c r="T29" s="8"/>
    </row>
    <row r="30" spans="1:20" ht="12.5" x14ac:dyDescent="0.25">
      <c r="A30" s="11" t="s">
        <v>61</v>
      </c>
      <c r="B30" s="11" t="s">
        <v>62</v>
      </c>
      <c r="C30" s="16" t="s">
        <v>63</v>
      </c>
      <c r="D30" s="11" t="s">
        <v>64</v>
      </c>
      <c r="E30" s="9" t="str">
        <f>HYPERLINK("http://www.qp.alberta.ca/1266.cfm?page=P35.cfm&amp;leg_type=Acts&amp;isbncln=9780779753840&amp;display=html%29","Provincial Parks Act")</f>
        <v>Provincial Parks Act</v>
      </c>
      <c r="F30" s="9" t="str">
        <f>HYPERLINK("http://albertaparks.ca/albertaparksca/science-research/conducting-research.aspx","Permit Information")</f>
        <v>Permit Information</v>
      </c>
      <c r="G30" s="9" t="str">
        <f>HYPERLINK("http://albertaparks.ca/albertaparksca/science-research/conducting-research/applying-for-a-permit.aspx","Applying for Permit info")</f>
        <v>Applying for Permit info</v>
      </c>
      <c r="H30" s="9" t="str">
        <f>HYPERLINK("https://www.opac.alberta.ca/Login.aspx","Online Permitting System")</f>
        <v>Online Permitting System</v>
      </c>
      <c r="I30" s="13"/>
      <c r="J30" s="8"/>
      <c r="K30" s="8"/>
      <c r="L30" s="8"/>
      <c r="M30" s="8"/>
      <c r="N30" s="8"/>
      <c r="O30" s="8"/>
      <c r="P30" s="8"/>
      <c r="Q30" s="8"/>
      <c r="R30" s="8"/>
      <c r="S30" s="8"/>
      <c r="T30" s="8"/>
    </row>
    <row r="31" spans="1:20" ht="12.5" x14ac:dyDescent="0.25">
      <c r="A31" s="11" t="s">
        <v>61</v>
      </c>
      <c r="B31" s="11" t="s">
        <v>13</v>
      </c>
      <c r="C31" s="9" t="str">
        <f>HYPERLINK("http://www.pc.gc.ca/apps/rps/page1_e.asp","Parks Canada Permit System")</f>
        <v>Parks Canada Permit System</v>
      </c>
      <c r="D31" s="11" t="s">
        <v>65</v>
      </c>
      <c r="E31" s="9" t="str">
        <f>HYPERLINK("http://laws-lois.justice.gc.ca/eng/acts/N-14.01/","Canada National Parks Act")</f>
        <v>Canada National Parks Act</v>
      </c>
      <c r="F31" s="9" t="str">
        <f>HYPERLINK("http://www.pc.gc.ca/apps/rps/EtudeStudyDoc_e.asp","Guidelines for Research Permit Applications")</f>
        <v>Guidelines for Research Permit Applications</v>
      </c>
      <c r="G31" s="13"/>
      <c r="H31" s="13"/>
      <c r="I31" s="11" t="s">
        <v>66</v>
      </c>
      <c r="J31" s="8"/>
      <c r="K31" s="8"/>
      <c r="L31" s="8"/>
      <c r="M31" s="8"/>
      <c r="N31" s="8"/>
      <c r="O31" s="8"/>
      <c r="P31" s="8"/>
      <c r="Q31" s="8"/>
      <c r="R31" s="8"/>
      <c r="S31" s="8"/>
      <c r="T31" s="8"/>
    </row>
    <row r="32" spans="1:20" ht="12.5" x14ac:dyDescent="0.25">
      <c r="A32" s="11" t="s">
        <v>67</v>
      </c>
      <c r="B32" s="11" t="s">
        <v>68</v>
      </c>
      <c r="C32" s="9" t="str">
        <f>HYPERLINK("http://www.nri.nu.ca/apps/authoring/dspPage.aspx?page=applications","Nunavut Research Institute")</f>
        <v>Nunavut Research Institute</v>
      </c>
      <c r="D32" s="11" t="s">
        <v>39</v>
      </c>
      <c r="E32" s="9" t="str">
        <f>HYPERLINK("http://www.justice.gov.nu.ca/apps/fetch/download.aspx?file=Consolidated+Law%2fCurrent%2f635115726446718750-1588035180-consRSNWT1988cS-4.pdf","Scientists Act")</f>
        <v>Scientists Act</v>
      </c>
      <c r="F32" s="9" t="str">
        <f>HYPERLINK("http://www.nri.nu.ca/apps/authoring/dspPage.aspx?page=applications","Application forms")</f>
        <v>Application forms</v>
      </c>
      <c r="G32" s="9" t="str">
        <f>HYPERLINK("http://www.nri.nu.ca/apps/authoring/dspPage.aspx?page=resources","Nunavut Licensing Resources")</f>
        <v>Nunavut Licensing Resources</v>
      </c>
      <c r="H32" s="13"/>
      <c r="I32" s="13"/>
      <c r="J32" s="8"/>
      <c r="K32" s="8"/>
      <c r="L32" s="8"/>
      <c r="M32" s="8"/>
      <c r="N32" s="8"/>
      <c r="O32" s="8"/>
      <c r="P32" s="8"/>
      <c r="Q32" s="8"/>
      <c r="R32" s="8"/>
      <c r="S32" s="8"/>
      <c r="T32" s="8"/>
    </row>
    <row r="33" spans="1:20" ht="12.5" x14ac:dyDescent="0.25">
      <c r="A33" s="11" t="s">
        <v>67</v>
      </c>
      <c r="B33" s="11" t="s">
        <v>22</v>
      </c>
      <c r="C33" s="9" t="str">
        <f>HYPERLINK("http://www.nwtresearch.ca/licensing/scientific-research-licence","Aurora Research Institute")</f>
        <v>Aurora Research Institute</v>
      </c>
      <c r="D33" s="11" t="s">
        <v>39</v>
      </c>
      <c r="E33" s="9" t="str">
        <f>HYPERLINK("http://www.justice.gov.nt.ca/pdf/ACTS/Scientists.pdf","Scientists Act")</f>
        <v>Scientists Act</v>
      </c>
      <c r="F33" s="9" t="str">
        <f>HYPERLINK("https://polar.nwtresearch.com/","Online Application System (POLAR)")</f>
        <v>Online Application System (POLAR)</v>
      </c>
      <c r="G33" s="9" t="str">
        <f>HYPERLINK("http://www.nwtresearch.ca/docs/researchers/2011/04/05/researchers-guide-to-polar.pdf","Researchers Guide to POLAR (Online Application process)")</f>
        <v>Researchers Guide to POLAR (Online Application process)</v>
      </c>
      <c r="H33" s="13"/>
      <c r="I33" s="13"/>
      <c r="J33" s="8"/>
      <c r="K33" s="8"/>
      <c r="L33" s="8"/>
      <c r="M33" s="8"/>
      <c r="N33" s="8"/>
      <c r="O33" s="8"/>
      <c r="P33" s="8"/>
      <c r="Q33" s="8"/>
      <c r="R33" s="8"/>
      <c r="S33" s="8"/>
      <c r="T33" s="8"/>
    </row>
    <row r="34" spans="1:20" ht="12.5" x14ac:dyDescent="0.25">
      <c r="A34" s="11" t="s">
        <v>69</v>
      </c>
      <c r="B34" s="11" t="s">
        <v>19</v>
      </c>
      <c r="C34" s="9" t="str">
        <f>HYPERLINK("http://www.tc.gov.yk.ca/scientists_explorers.html","Yukon Government, Tourism &amp; Culture, Scientists")</f>
        <v>Yukon Government, Tourism &amp; Culture, Scientists</v>
      </c>
      <c r="D34" s="11" t="s">
        <v>11</v>
      </c>
      <c r="E34" s="9" t="str">
        <f>HYPERLINK("http://www.gov.yk.ca/legislation/acts/scex.pdf","Scientists and Explorers Act")</f>
        <v>Scientists and Explorers Act</v>
      </c>
      <c r="F34" s="9" t="str">
        <f>HYPERLINK("http://www.gov.yk.ca/forms/forms/5000/yg5887_e.pdf","Application Form")</f>
        <v>Application Form</v>
      </c>
      <c r="G34" s="13"/>
      <c r="H34" s="9" t="str">
        <f>HYPERLINK("http://www.tc.gov.yk.ca/publications/Guidebook_on_Scientific_Research_Updated_2013.pdf","Guidebook for Scientific Research in the Yukon")</f>
        <v>Guidebook for Scientific Research in the Yukon</v>
      </c>
      <c r="I34" s="13"/>
      <c r="J34" s="8"/>
      <c r="K34" s="8"/>
      <c r="L34" s="8"/>
      <c r="M34" s="8"/>
      <c r="N34" s="8"/>
      <c r="O34" s="8"/>
      <c r="P34" s="8"/>
      <c r="Q34" s="8"/>
      <c r="R34" s="8"/>
      <c r="S34" s="8"/>
      <c r="T34" s="8"/>
    </row>
    <row r="35" spans="1:20" ht="57.5" x14ac:dyDescent="0.25">
      <c r="A35" s="11" t="s">
        <v>70</v>
      </c>
      <c r="B35" s="11" t="s">
        <v>13</v>
      </c>
      <c r="C35" s="16" t="s">
        <v>71</v>
      </c>
      <c r="D35" s="13"/>
      <c r="E35" s="9" t="str">
        <f>HYPERLINK("http://laws-lois.justice.gc.ca/eng/regulations/SOR-2007-115/index.html","Marine Personnel Regulations")</f>
        <v>Marine Personnel Regulations</v>
      </c>
      <c r="F35" s="9" t="str">
        <f>HYPERLINK("http://www.tc.gc.ca/eng/marinesafety/tp-tp14692-menu-1373.htm","SVOP Training Course particulars")</f>
        <v>SVOP Training Course particulars</v>
      </c>
      <c r="G35" s="13"/>
      <c r="H35" s="13"/>
      <c r="I35" s="11" t="s">
        <v>72</v>
      </c>
      <c r="J35" s="8"/>
      <c r="K35" s="8"/>
      <c r="L35" s="8"/>
      <c r="M35" s="8"/>
      <c r="N35" s="8"/>
      <c r="O35" s="8"/>
      <c r="P35" s="8"/>
      <c r="Q35" s="8"/>
      <c r="R35" s="8"/>
      <c r="S35" s="8"/>
      <c r="T35" s="8"/>
    </row>
    <row r="36" spans="1:20" ht="23" x14ac:dyDescent="0.25">
      <c r="A36" s="2" t="s">
        <v>73</v>
      </c>
      <c r="B36" s="2" t="s">
        <v>13</v>
      </c>
      <c r="C36" s="3" t="str">
        <f>HYPERLINK("NWT Environment, Wildlife Division","Transport Canada")</f>
        <v>Transport Canada</v>
      </c>
      <c r="D36" s="4"/>
      <c r="E36" s="3" t="str">
        <f>HYPERLINK("http://www.tc.gc.ca/eng/civilaviation/regserv/cars/part6-standards-623d2-2450.htm#623d2_65_d","Canadian Aviation Regulations")</f>
        <v>Canadian Aviation Regulations</v>
      </c>
      <c r="F36" s="3"/>
      <c r="G36" s="3"/>
      <c r="H36" s="4"/>
      <c r="I36" s="2" t="s">
        <v>74</v>
      </c>
      <c r="J36" s="6"/>
      <c r="K36" s="6"/>
      <c r="L36" s="6"/>
      <c r="M36" s="6"/>
      <c r="N36" s="6"/>
      <c r="O36" s="6"/>
      <c r="P36" s="6"/>
      <c r="Q36" s="6"/>
      <c r="R36" s="6"/>
      <c r="S36" s="6"/>
      <c r="T36" s="6"/>
    </row>
    <row r="37" spans="1:20" ht="12.5" x14ac:dyDescent="0.25">
      <c r="A37" s="11" t="s">
        <v>75</v>
      </c>
      <c r="B37" s="11" t="s">
        <v>13</v>
      </c>
      <c r="C37" s="9" t="str">
        <f>HYPERLINK("http://www.dfo-mpo.gc.ca/species-especes/permits-permis/permits-eng.htm","Fisheries and Oceans, Canada")</f>
        <v>Fisheries and Oceans, Canada</v>
      </c>
      <c r="D37" s="11" t="s">
        <v>26</v>
      </c>
      <c r="E37" s="9" t="str">
        <f>HYPERLINK("http://laws-lois.justice.gc.ca/eng/acts/S-15.3/page-1.html","Species at Risk Act")</f>
        <v>Species at Risk Act</v>
      </c>
      <c r="F37" s="9" t="str">
        <f>HYPERLINK("http://www.dfo-mpo.gc.ca/species-especes/permits-permis/application-eng.htm","Application form")</f>
        <v>Application form</v>
      </c>
      <c r="G37" s="9" t="str">
        <f>HYPERLINK("http://www.sararegistry.gc.ca/default_e.cfm","Specis at Risk Public Registry")</f>
        <v>Specis at Risk Public Registry</v>
      </c>
      <c r="H37" s="9" t="str">
        <f>HYPERLINK("https://www.registrelep-sararegistry.gc.ca/SPLEP-SARAPS/index.cfm?fuseaction=home.main&amp;lang=En","SARA e-permitting system")</f>
        <v>SARA e-permitting system</v>
      </c>
      <c r="I37" s="13"/>
      <c r="J37" s="8"/>
      <c r="K37" s="8"/>
      <c r="L37" s="8"/>
      <c r="M37" s="8"/>
      <c r="N37" s="8"/>
      <c r="O37" s="8"/>
      <c r="P37" s="8"/>
      <c r="Q37" s="8"/>
      <c r="R37" s="8"/>
      <c r="S37" s="8"/>
      <c r="T37" s="8"/>
    </row>
    <row r="38" spans="1:20" ht="12.5" x14ac:dyDescent="0.25">
      <c r="A38" s="11" t="s">
        <v>76</v>
      </c>
      <c r="B38" s="11" t="s">
        <v>13</v>
      </c>
      <c r="C38" s="9" t="str">
        <f>HYPERLINK("http://www.tc.gc.ca/eng/tdg/safety-menu.htm","Transport Canada")</f>
        <v>Transport Canada</v>
      </c>
      <c r="D38" s="11" t="s">
        <v>77</v>
      </c>
      <c r="E38" s="9" t="str">
        <f>HYPERLINK("http://www.tc.gc.ca/eng/tdg/safety-menu.htm","Transportation of Dangerous Goods Act &amp; Regs")</f>
        <v>Transportation of Dangerous Goods Act &amp; Regs</v>
      </c>
      <c r="F38" s="9" t="str">
        <f>HYPERLINK("http://www.ehs.ualberta.ca/en/Training/TDG.aspx","University of Alberta TDG Online Training")</f>
        <v>University of Alberta TDG Online Training</v>
      </c>
      <c r="G38" s="13"/>
      <c r="H38" s="13"/>
      <c r="I38" s="13"/>
      <c r="J38" s="8"/>
      <c r="K38" s="8"/>
      <c r="L38" s="8"/>
      <c r="M38" s="8"/>
      <c r="N38" s="8"/>
      <c r="O38" s="8"/>
      <c r="P38" s="8"/>
      <c r="Q38" s="8"/>
      <c r="R38" s="8"/>
      <c r="S38" s="8"/>
      <c r="T38" s="8"/>
    </row>
    <row r="39" spans="1:20" ht="12.5" x14ac:dyDescent="0.25">
      <c r="A39" s="11" t="s">
        <v>78</v>
      </c>
      <c r="B39" s="11" t="s">
        <v>19</v>
      </c>
      <c r="C39" s="9" t="str">
        <f>HYPERLINK("http://www.env.gov.yk.ca/hunting-fishing-trapping/TrappingRegulationHighlights.php","Yukon Environment")</f>
        <v>Yukon Environment</v>
      </c>
      <c r="D39" s="11" t="s">
        <v>23</v>
      </c>
      <c r="E39" s="9" t="str">
        <f>HYPERLINK("http://www.env.gov.yk.ca/publications-maps/documents/TrappingRegs2013_EN_web.pdf","Trapping Regulations summary")</f>
        <v>Trapping Regulations summary</v>
      </c>
      <c r="F39" s="9" t="str">
        <f>HYPERLINK("http://www.env.gov.yk.ca/hunting-fishing-trapping/trappinglicences.php","License information")</f>
        <v>License information</v>
      </c>
      <c r="G39" s="9" t="str">
        <f>HYPERLINK("http://www.env.gov.yk.ca/hunting-fishing-trapping/certifiedtraps.php","Human Trapping Standards")</f>
        <v>Human Trapping Standards</v>
      </c>
      <c r="H39" s="13"/>
      <c r="I39" s="13"/>
      <c r="J39" s="8"/>
      <c r="K39" s="8"/>
      <c r="L39" s="8"/>
      <c r="M39" s="8"/>
      <c r="N39" s="8"/>
      <c r="O39" s="8"/>
      <c r="P39" s="8"/>
      <c r="Q39" s="8"/>
      <c r="R39" s="8"/>
      <c r="S39" s="8"/>
      <c r="T39" s="8"/>
    </row>
    <row r="40" spans="1:20" ht="12.5" x14ac:dyDescent="0.25">
      <c r="A40" s="11" t="s">
        <v>79</v>
      </c>
      <c r="B40" s="11" t="s">
        <v>16</v>
      </c>
      <c r="C40" s="9" t="str">
        <f>HYPERLINK("http://srd.alberta.ca/FormsOnlineServices/TreeCuttingPermits/Default.aspx","Environment and Sustainable Resource Development")</f>
        <v>Environment and Sustainable Resource Development</v>
      </c>
      <c r="D40" s="11" t="s">
        <v>23</v>
      </c>
      <c r="E40" s="9" t="str">
        <f>HYPERLINK("http://www.qp.alberta.ca/1266.cfm?page=1973_060.cfm&amp;leg_type=Regs&amp;isbncln=9780779742974","Timber Management Regulation, Forests Act")</f>
        <v>Timber Management Regulation, Forests Act</v>
      </c>
      <c r="F40" s="13"/>
      <c r="G40" s="13"/>
      <c r="H40" s="13"/>
      <c r="I40" s="13"/>
      <c r="J40" s="8"/>
      <c r="K40" s="8"/>
      <c r="L40" s="8"/>
      <c r="M40" s="8"/>
      <c r="N40" s="8"/>
      <c r="O40" s="8"/>
      <c r="P40" s="8"/>
      <c r="Q40" s="8"/>
      <c r="R40" s="8"/>
      <c r="S40" s="8"/>
      <c r="T40" s="8"/>
    </row>
    <row r="41" spans="1:20" ht="12.5" x14ac:dyDescent="0.25">
      <c r="A41" s="11" t="s">
        <v>80</v>
      </c>
      <c r="B41" s="11" t="s">
        <v>33</v>
      </c>
      <c r="C41" s="9" t="str">
        <f>HYPERLINK("http://www.environment.gov.sk.ca/permits/","Saskatchewan Government, Environment")</f>
        <v>Saskatchewan Government, Environment</v>
      </c>
      <c r="D41" s="11" t="s">
        <v>34</v>
      </c>
      <c r="E41" s="9" t="str">
        <f>HYPERLINK("http://www.qp.gov.sk.ca/documents/English/Statutes/Statutes/W13-12.pdf","The Wildlife Act")</f>
        <v>The Wildlife Act</v>
      </c>
      <c r="F41" s="9" t="str">
        <f>HYPERLINK("http://www.environment.gov.sk.ca/adx/aspx/adxGetMedia.aspx?DocID=25a4e44e-e4dc-492b-8252-d99610cad1ed","Wildlife Import/Export Permit Application Form")</f>
        <v>Wildlife Import/Export Permit Application Form</v>
      </c>
      <c r="G41" s="13"/>
      <c r="H41" s="13"/>
      <c r="I41" s="13"/>
      <c r="J41" s="8"/>
      <c r="K41" s="8"/>
      <c r="L41" s="8"/>
      <c r="M41" s="8"/>
      <c r="N41" s="8"/>
      <c r="O41" s="8"/>
      <c r="P41" s="8"/>
      <c r="Q41" s="8"/>
      <c r="R41" s="8"/>
      <c r="S41" s="8"/>
      <c r="T41" s="8"/>
    </row>
    <row r="42" spans="1:20" ht="23" x14ac:dyDescent="0.25">
      <c r="A42" s="11" t="s">
        <v>81</v>
      </c>
      <c r="B42" s="11" t="s">
        <v>16</v>
      </c>
      <c r="C42" s="9" t="str">
        <f>HYPERLINK("http://srd.alberta.ca/FishWildlife/WildlifeResearchCollection/Default.aspx","Alberta Environment and Sustainable Resource Development, Fish &amp; Wildlife")</f>
        <v>Alberta Environment and Sustainable Resource Development, Fish &amp; Wildlife</v>
      </c>
      <c r="D42" s="11" t="s">
        <v>14</v>
      </c>
      <c r="E42" s="9" t="str">
        <f>HYPERLINK("http://www.qp.alberta.ca/1266.cfm?page=W10.cfm&amp;leg_type=Acts&amp;isbncln=9780779760770","Wildlife Act")</f>
        <v>Wildlife Act</v>
      </c>
      <c r="F42" s="9" t="str">
        <f>HYPERLINK("http://srd.alberta.ca/FishWildlife/WildlifeResearchCollection/documents/ResearchPermitandCollectionLicenceFAQ-Dec2012.pdf","ERSD FAQs")</f>
        <v>ERSD FAQs</v>
      </c>
      <c r="G42" s="9" t="str">
        <f>HYPERLINK("http://srd.alberta.ca/FishWildlife/WildlifeResearchCollection/documents/WildlifeResearchPermitCollectionLicenceProcess-Dec13-2012.pdf","Permit and Collection License Process")</f>
        <v>Permit and Collection License Process</v>
      </c>
      <c r="H42" s="13"/>
      <c r="I42" s="11" t="s">
        <v>82</v>
      </c>
      <c r="J42" s="8"/>
      <c r="K42" s="8"/>
      <c r="L42" s="8"/>
      <c r="M42" s="8"/>
      <c r="N42" s="8"/>
      <c r="O42" s="8"/>
      <c r="P42" s="8"/>
      <c r="Q42" s="8"/>
      <c r="R42" s="8"/>
      <c r="S42" s="8"/>
      <c r="T42" s="8"/>
    </row>
    <row r="43" spans="1:20" ht="12.5" x14ac:dyDescent="0.25">
      <c r="A43" s="11" t="s">
        <v>81</v>
      </c>
      <c r="B43" s="11" t="s">
        <v>22</v>
      </c>
      <c r="C43" s="9" t="str">
        <f>HYPERLINK("http://www.enr.gov.nt.ca/_live/pages/wpPages/Wildlife_Research_Permits.aspx","Wildlife Research Permits")</f>
        <v>Wildlife Research Permits</v>
      </c>
      <c r="D43" s="11" t="s">
        <v>83</v>
      </c>
      <c r="E43" s="9" t="str">
        <f>HYPERLINK("http://www.justice.gov.nt.ca/pdf/ACTS/Wildlife.pdf","Wildlife Act")</f>
        <v>Wildlife Act</v>
      </c>
      <c r="F43" s="9" t="str">
        <f>HYPERLINK("Application%20Form","Application Form")</f>
        <v>Application Form</v>
      </c>
      <c r="G43" s="9" t="str">
        <f>HYPERLINK("http://www.enr.gov.nt.ca/_live/documents/content/Wildlife_Act.pdf","2014 Wildlife Act")</f>
        <v>2014 Wildlife Act</v>
      </c>
      <c r="H43" s="13"/>
      <c r="I43" s="13"/>
      <c r="J43" s="8"/>
      <c r="K43" s="8"/>
      <c r="L43" s="8"/>
      <c r="M43" s="8"/>
      <c r="N43" s="8"/>
      <c r="O43" s="8"/>
      <c r="P43" s="8"/>
      <c r="Q43" s="8"/>
      <c r="R43" s="8"/>
      <c r="S43" s="8"/>
      <c r="T43" s="8"/>
    </row>
    <row r="44" spans="1:20" ht="12.5" x14ac:dyDescent="0.25">
      <c r="A44" s="11" t="s">
        <v>84</v>
      </c>
      <c r="B44" s="11" t="s">
        <v>68</v>
      </c>
      <c r="C44" s="9" t="str">
        <f>HYPERLINK("http://env.gov.nu.ca/wildlife/resources","NWT Environment, Wildlife Division")</f>
        <v>NWT Environment, Wildlife Division</v>
      </c>
      <c r="D44" s="11" t="s">
        <v>39</v>
      </c>
      <c r="E44" s="9" t="str">
        <f>HYPERLINK("http://www.justice.gov.nu.ca/apps/fetch/download.aspx?file=Consolidated+Law%2fCurrent%2f634878157060753227-1224096361-consSNu2003c26.pdf","Wildlife Act")</f>
        <v>Wildlife Act</v>
      </c>
      <c r="F44" s="9" t="str">
        <f>HYPERLINK("http://env.gov.nu.ca/sites/default/files/wildlife_research_permit_application_form_july_2013.doc","Application form")</f>
        <v>Application form</v>
      </c>
      <c r="G44" s="9" t="str">
        <f>HYPERLINK("http://env.gov.nu.ca/sites/default/files/Wildlife%20Research%20Permit%20Application%20Guidelines.doc","Application Guidelines")</f>
        <v>Application Guidelines</v>
      </c>
      <c r="H44" s="13"/>
      <c r="I44" s="13"/>
      <c r="J44" s="8"/>
      <c r="K44" s="8"/>
      <c r="L44" s="8"/>
      <c r="M44" s="8"/>
      <c r="N44" s="8"/>
      <c r="O44" s="8"/>
      <c r="P44" s="8"/>
      <c r="Q44" s="8"/>
      <c r="R44" s="8"/>
      <c r="S44" s="8"/>
      <c r="T44" s="8"/>
    </row>
    <row r="45" spans="1:20" ht="12.5" x14ac:dyDescent="0.25">
      <c r="A45" s="8"/>
      <c r="B45" s="8"/>
      <c r="C45" s="8"/>
      <c r="D45" s="8"/>
      <c r="E45" s="8"/>
      <c r="F45" s="8"/>
      <c r="G45" s="8"/>
      <c r="H45" s="8"/>
      <c r="I45" s="8"/>
      <c r="J45" s="8"/>
      <c r="K45" s="8"/>
      <c r="L45" s="8"/>
      <c r="M45" s="8"/>
      <c r="N45" s="8"/>
      <c r="O45" s="8"/>
      <c r="P45" s="8"/>
      <c r="Q45" s="8"/>
      <c r="R45" s="8"/>
      <c r="S45" s="8"/>
      <c r="T45" s="8"/>
    </row>
    <row r="46" spans="1:20" ht="12.5" x14ac:dyDescent="0.25">
      <c r="A46" s="8"/>
      <c r="B46" s="8"/>
      <c r="C46" s="8"/>
      <c r="D46" s="8"/>
      <c r="E46" s="8"/>
      <c r="F46" s="8"/>
      <c r="G46" s="8"/>
      <c r="H46" s="8"/>
      <c r="I46" s="8"/>
      <c r="J46" s="8"/>
      <c r="K46" s="8"/>
      <c r="L46" s="8"/>
      <c r="M46" s="8"/>
      <c r="N46" s="8"/>
      <c r="O46" s="8"/>
      <c r="P46" s="8"/>
      <c r="Q46" s="8"/>
      <c r="R46" s="8"/>
      <c r="S46" s="8"/>
      <c r="T46" s="8"/>
    </row>
    <row r="47" spans="1:20" ht="12.5" x14ac:dyDescent="0.25">
      <c r="A47" s="8"/>
      <c r="B47" s="8"/>
      <c r="C47" s="8"/>
      <c r="D47" s="8"/>
      <c r="E47" s="8"/>
      <c r="F47" s="8"/>
      <c r="G47" s="8"/>
      <c r="H47" s="8"/>
      <c r="I47" s="8"/>
      <c r="J47" s="8"/>
      <c r="K47" s="8"/>
      <c r="L47" s="8"/>
      <c r="M47" s="8"/>
      <c r="N47" s="8"/>
      <c r="O47" s="8"/>
      <c r="P47" s="8"/>
      <c r="Q47" s="8"/>
      <c r="R47" s="8"/>
      <c r="S47" s="8"/>
      <c r="T47" s="8"/>
    </row>
    <row r="48" spans="1:20" ht="12.5" x14ac:dyDescent="0.25">
      <c r="A48" s="8"/>
      <c r="B48" s="8"/>
      <c r="C48" s="8"/>
      <c r="D48" s="8"/>
      <c r="E48" s="8"/>
      <c r="F48" s="8"/>
      <c r="G48" s="8"/>
      <c r="H48" s="8"/>
      <c r="I48" s="8"/>
      <c r="J48" s="8"/>
      <c r="K48" s="8"/>
      <c r="L48" s="8"/>
      <c r="M48" s="8"/>
      <c r="N48" s="8"/>
      <c r="O48" s="8"/>
      <c r="P48" s="8"/>
      <c r="Q48" s="8"/>
      <c r="R48" s="8"/>
      <c r="S48" s="8"/>
      <c r="T48" s="8"/>
    </row>
    <row r="49" spans="1:20" ht="12.5" x14ac:dyDescent="0.25">
      <c r="A49" s="8"/>
      <c r="B49" s="8"/>
      <c r="C49" s="8"/>
      <c r="D49" s="8"/>
      <c r="E49" s="8"/>
      <c r="F49" s="8"/>
      <c r="G49" s="8"/>
      <c r="H49" s="8"/>
      <c r="I49" s="8"/>
      <c r="J49" s="8"/>
      <c r="K49" s="8"/>
      <c r="L49" s="8"/>
      <c r="M49" s="8"/>
      <c r="N49" s="8"/>
      <c r="O49" s="8"/>
      <c r="P49" s="8"/>
      <c r="Q49" s="8"/>
      <c r="R49" s="8"/>
      <c r="S49" s="8"/>
      <c r="T49" s="8"/>
    </row>
    <row r="50" spans="1:20" ht="12.5" x14ac:dyDescent="0.25">
      <c r="A50" s="8"/>
      <c r="B50" s="8"/>
      <c r="C50" s="8"/>
      <c r="D50" s="8"/>
      <c r="E50" s="8"/>
      <c r="F50" s="8"/>
      <c r="G50" s="8"/>
      <c r="H50" s="8"/>
      <c r="I50" s="8"/>
      <c r="J50" s="8"/>
      <c r="K50" s="8"/>
      <c r="L50" s="8"/>
      <c r="M50" s="8"/>
      <c r="N50" s="8"/>
      <c r="O50" s="8"/>
      <c r="P50" s="8"/>
      <c r="Q50" s="8"/>
      <c r="R50" s="8"/>
      <c r="S50" s="8"/>
      <c r="T50" s="8"/>
    </row>
    <row r="51" spans="1:20" ht="12.5" x14ac:dyDescent="0.25">
      <c r="A51" s="8"/>
      <c r="B51" s="8"/>
      <c r="C51" s="8"/>
      <c r="D51" s="8"/>
      <c r="E51" s="8"/>
      <c r="F51" s="8"/>
      <c r="G51" s="8"/>
      <c r="H51" s="8"/>
      <c r="I51" s="8"/>
      <c r="J51" s="8"/>
      <c r="K51" s="8"/>
      <c r="L51" s="8"/>
      <c r="M51" s="8"/>
      <c r="N51" s="8"/>
      <c r="O51" s="8"/>
      <c r="P51" s="8"/>
      <c r="Q51" s="8"/>
      <c r="R51" s="8"/>
      <c r="S51" s="8"/>
      <c r="T51" s="8"/>
    </row>
    <row r="52" spans="1:20" ht="12.5" x14ac:dyDescent="0.25">
      <c r="A52" s="8"/>
      <c r="B52" s="8"/>
      <c r="C52" s="8"/>
      <c r="D52" s="8"/>
      <c r="E52" s="8"/>
      <c r="F52" s="8"/>
      <c r="G52" s="8"/>
      <c r="H52" s="8"/>
      <c r="I52" s="8"/>
      <c r="J52" s="8"/>
      <c r="K52" s="8"/>
      <c r="L52" s="8"/>
      <c r="M52" s="8"/>
      <c r="N52" s="8"/>
      <c r="O52" s="8"/>
      <c r="P52" s="8"/>
      <c r="Q52" s="8"/>
      <c r="R52" s="8"/>
      <c r="S52" s="8"/>
      <c r="T52" s="8"/>
    </row>
    <row r="53" spans="1:20" ht="12.5" x14ac:dyDescent="0.25">
      <c r="A53" s="8"/>
      <c r="B53" s="8"/>
      <c r="C53" s="8"/>
      <c r="D53" s="8"/>
      <c r="E53" s="8"/>
      <c r="F53" s="8"/>
      <c r="G53" s="8"/>
      <c r="H53" s="8"/>
      <c r="I53" s="8"/>
      <c r="J53" s="8"/>
      <c r="K53" s="8"/>
      <c r="L53" s="8"/>
      <c r="M53" s="8"/>
      <c r="N53" s="8"/>
      <c r="O53" s="8"/>
      <c r="P53" s="8"/>
      <c r="Q53" s="8"/>
      <c r="R53" s="8"/>
      <c r="S53" s="8"/>
      <c r="T53" s="8"/>
    </row>
    <row r="54" spans="1:20" ht="12.5" x14ac:dyDescent="0.25">
      <c r="A54" s="8"/>
      <c r="B54" s="8"/>
      <c r="C54" s="8"/>
      <c r="D54" s="8"/>
      <c r="E54" s="8"/>
      <c r="F54" s="8"/>
      <c r="G54" s="8"/>
      <c r="H54" s="8"/>
      <c r="I54" s="8"/>
      <c r="J54" s="8"/>
      <c r="K54" s="8"/>
      <c r="L54" s="8"/>
      <c r="M54" s="8"/>
      <c r="N54" s="8"/>
      <c r="O54" s="8"/>
      <c r="P54" s="8"/>
      <c r="Q54" s="8"/>
      <c r="R54" s="8"/>
      <c r="S54" s="8"/>
      <c r="T54" s="8"/>
    </row>
    <row r="55" spans="1:20" ht="12.5" x14ac:dyDescent="0.25">
      <c r="A55" s="8"/>
      <c r="B55" s="8"/>
      <c r="C55" s="8"/>
      <c r="D55" s="8"/>
      <c r="E55" s="8"/>
      <c r="F55" s="8"/>
      <c r="G55" s="8"/>
      <c r="H55" s="8"/>
      <c r="I55" s="8"/>
      <c r="J55" s="8"/>
      <c r="K55" s="8"/>
      <c r="L55" s="8"/>
      <c r="M55" s="8"/>
      <c r="N55" s="8"/>
      <c r="O55" s="8"/>
      <c r="P55" s="8"/>
      <c r="Q55" s="8"/>
      <c r="R55" s="8"/>
      <c r="S55" s="8"/>
      <c r="T55" s="8"/>
    </row>
    <row r="56" spans="1:20" ht="12.5" x14ac:dyDescent="0.25">
      <c r="A56" s="8"/>
      <c r="B56" s="8"/>
      <c r="C56" s="8"/>
      <c r="D56" s="8"/>
      <c r="E56" s="8"/>
      <c r="F56" s="8"/>
      <c r="G56" s="8"/>
      <c r="H56" s="8"/>
      <c r="I56" s="8"/>
      <c r="J56" s="8"/>
      <c r="K56" s="8"/>
      <c r="L56" s="8"/>
      <c r="M56" s="8"/>
      <c r="N56" s="8"/>
      <c r="O56" s="8"/>
      <c r="P56" s="8"/>
      <c r="Q56" s="8"/>
      <c r="R56" s="8"/>
      <c r="S56" s="8"/>
      <c r="T56" s="8"/>
    </row>
    <row r="57" spans="1:20" ht="12.5" x14ac:dyDescent="0.25">
      <c r="A57" s="8"/>
      <c r="B57" s="8"/>
      <c r="C57" s="8"/>
      <c r="D57" s="8"/>
      <c r="E57" s="8"/>
      <c r="F57" s="8"/>
      <c r="G57" s="8"/>
      <c r="H57" s="8"/>
      <c r="I57" s="8"/>
      <c r="J57" s="8"/>
      <c r="K57" s="8"/>
      <c r="L57" s="8"/>
      <c r="M57" s="8"/>
      <c r="N57" s="8"/>
      <c r="O57" s="8"/>
      <c r="P57" s="8"/>
      <c r="Q57" s="8"/>
      <c r="R57" s="8"/>
      <c r="S57" s="8"/>
      <c r="T57" s="8"/>
    </row>
    <row r="58" spans="1:20" ht="12.5" x14ac:dyDescent="0.25">
      <c r="A58" s="8"/>
      <c r="B58" s="8"/>
      <c r="C58" s="8"/>
      <c r="D58" s="8"/>
      <c r="E58" s="8"/>
      <c r="F58" s="8"/>
      <c r="G58" s="8"/>
      <c r="H58" s="8"/>
      <c r="I58" s="8"/>
      <c r="J58" s="8"/>
      <c r="K58" s="8"/>
      <c r="L58" s="8"/>
      <c r="M58" s="8"/>
      <c r="N58" s="8"/>
      <c r="O58" s="8"/>
      <c r="P58" s="8"/>
      <c r="Q58" s="8"/>
      <c r="R58" s="8"/>
      <c r="S58" s="8"/>
      <c r="T58" s="8"/>
    </row>
    <row r="59" spans="1:20" ht="12.5" x14ac:dyDescent="0.25">
      <c r="A59" s="8"/>
      <c r="B59" s="8"/>
      <c r="C59" s="8"/>
      <c r="D59" s="8"/>
      <c r="E59" s="8"/>
      <c r="F59" s="8"/>
      <c r="G59" s="8"/>
      <c r="H59" s="8"/>
      <c r="I59" s="8"/>
      <c r="J59" s="8"/>
      <c r="K59" s="8"/>
      <c r="L59" s="8"/>
      <c r="M59" s="8"/>
      <c r="N59" s="8"/>
      <c r="O59" s="8"/>
      <c r="P59" s="8"/>
      <c r="Q59" s="8"/>
      <c r="R59" s="8"/>
      <c r="S59" s="8"/>
      <c r="T59" s="8"/>
    </row>
    <row r="60" spans="1:20" ht="12.5" x14ac:dyDescent="0.25">
      <c r="A60" s="8"/>
      <c r="B60" s="8"/>
      <c r="C60" s="8"/>
      <c r="D60" s="8"/>
      <c r="E60" s="8"/>
      <c r="F60" s="8"/>
      <c r="G60" s="8"/>
      <c r="H60" s="8"/>
      <c r="I60" s="8"/>
      <c r="J60" s="8"/>
      <c r="K60" s="8"/>
      <c r="L60" s="8"/>
      <c r="M60" s="8"/>
      <c r="N60" s="8"/>
      <c r="O60" s="8"/>
      <c r="P60" s="8"/>
      <c r="Q60" s="8"/>
      <c r="R60" s="8"/>
      <c r="S60" s="8"/>
      <c r="T60" s="8"/>
    </row>
    <row r="61" spans="1:20" ht="12.5" x14ac:dyDescent="0.25">
      <c r="A61" s="8"/>
      <c r="B61" s="8"/>
      <c r="C61" s="8"/>
      <c r="D61" s="8"/>
      <c r="E61" s="8"/>
      <c r="F61" s="8"/>
      <c r="G61" s="8"/>
      <c r="H61" s="8"/>
      <c r="I61" s="8"/>
      <c r="J61" s="8"/>
      <c r="K61" s="8"/>
      <c r="L61" s="8"/>
      <c r="M61" s="8"/>
      <c r="N61" s="8"/>
      <c r="O61" s="8"/>
      <c r="P61" s="8"/>
      <c r="Q61" s="8"/>
      <c r="R61" s="8"/>
      <c r="S61" s="8"/>
      <c r="T61" s="8"/>
    </row>
    <row r="62" spans="1:20" ht="12.5" x14ac:dyDescent="0.25">
      <c r="A62" s="8"/>
      <c r="B62" s="8"/>
      <c r="C62" s="8"/>
      <c r="D62" s="8"/>
      <c r="E62" s="8"/>
      <c r="F62" s="8"/>
      <c r="G62" s="8"/>
      <c r="H62" s="8"/>
      <c r="I62" s="8"/>
      <c r="J62" s="8"/>
      <c r="K62" s="8"/>
      <c r="L62" s="8"/>
      <c r="M62" s="8"/>
      <c r="N62" s="8"/>
      <c r="O62" s="8"/>
      <c r="P62" s="8"/>
      <c r="Q62" s="8"/>
      <c r="R62" s="8"/>
      <c r="S62" s="8"/>
      <c r="T62" s="8"/>
    </row>
    <row r="63" spans="1:20" ht="12.5" x14ac:dyDescent="0.25">
      <c r="A63" s="8"/>
      <c r="B63" s="8"/>
      <c r="C63" s="8"/>
      <c r="D63" s="8"/>
      <c r="E63" s="8"/>
      <c r="F63" s="8"/>
      <c r="G63" s="8"/>
      <c r="H63" s="8"/>
      <c r="I63" s="8"/>
      <c r="J63" s="8"/>
      <c r="K63" s="8"/>
      <c r="L63" s="8"/>
      <c r="M63" s="8"/>
      <c r="N63" s="8"/>
      <c r="O63" s="8"/>
      <c r="P63" s="8"/>
      <c r="Q63" s="8"/>
      <c r="R63" s="8"/>
      <c r="S63" s="8"/>
      <c r="T63" s="8"/>
    </row>
    <row r="64" spans="1:20" ht="12.5" x14ac:dyDescent="0.25">
      <c r="A64" s="8"/>
      <c r="B64" s="8"/>
      <c r="C64" s="8"/>
      <c r="D64" s="8"/>
      <c r="E64" s="8"/>
      <c r="F64" s="8"/>
      <c r="G64" s="8"/>
      <c r="H64" s="8"/>
      <c r="I64" s="8"/>
      <c r="J64" s="8"/>
      <c r="K64" s="8"/>
      <c r="L64" s="8"/>
      <c r="M64" s="8"/>
      <c r="N64" s="8"/>
      <c r="O64" s="8"/>
      <c r="P64" s="8"/>
      <c r="Q64" s="8"/>
      <c r="R64" s="8"/>
      <c r="S64" s="8"/>
      <c r="T64" s="8"/>
    </row>
    <row r="65" spans="1:20" ht="12.5" x14ac:dyDescent="0.25">
      <c r="A65" s="8"/>
      <c r="B65" s="8"/>
      <c r="C65" s="8"/>
      <c r="D65" s="8"/>
      <c r="E65" s="8"/>
      <c r="F65" s="8"/>
      <c r="G65" s="8"/>
      <c r="H65" s="8"/>
      <c r="I65" s="8"/>
      <c r="J65" s="8"/>
      <c r="K65" s="8"/>
      <c r="L65" s="8"/>
      <c r="M65" s="8"/>
      <c r="N65" s="8"/>
      <c r="O65" s="8"/>
      <c r="P65" s="8"/>
      <c r="Q65" s="8"/>
      <c r="R65" s="8"/>
      <c r="S65" s="8"/>
      <c r="T65" s="8"/>
    </row>
    <row r="66" spans="1:20" ht="12.5" x14ac:dyDescent="0.25">
      <c r="A66" s="8"/>
      <c r="B66" s="8"/>
      <c r="C66" s="8"/>
      <c r="D66" s="8"/>
      <c r="E66" s="8"/>
      <c r="F66" s="8"/>
      <c r="G66" s="8"/>
      <c r="H66" s="8"/>
      <c r="I66" s="8"/>
      <c r="J66" s="8"/>
      <c r="K66" s="8"/>
      <c r="L66" s="8"/>
      <c r="M66" s="8"/>
      <c r="N66" s="8"/>
      <c r="O66" s="8"/>
      <c r="P66" s="8"/>
      <c r="Q66" s="8"/>
      <c r="R66" s="8"/>
      <c r="S66" s="8"/>
      <c r="T66" s="8"/>
    </row>
    <row r="67" spans="1:20" ht="12.5" x14ac:dyDescent="0.25">
      <c r="A67" s="8"/>
      <c r="B67" s="8"/>
      <c r="C67" s="8"/>
      <c r="D67" s="8"/>
      <c r="E67" s="8"/>
      <c r="F67" s="8"/>
      <c r="G67" s="8"/>
      <c r="H67" s="8"/>
      <c r="I67" s="8"/>
      <c r="J67" s="8"/>
      <c r="K67" s="8"/>
      <c r="L67" s="8"/>
      <c r="M67" s="8"/>
      <c r="N67" s="8"/>
      <c r="O67" s="8"/>
      <c r="P67" s="8"/>
      <c r="Q67" s="8"/>
      <c r="R67" s="8"/>
      <c r="S67" s="8"/>
      <c r="T67" s="8"/>
    </row>
    <row r="68" spans="1:20" ht="12.5" x14ac:dyDescent="0.25">
      <c r="A68" s="8"/>
      <c r="B68" s="8"/>
      <c r="C68" s="8"/>
      <c r="D68" s="8"/>
      <c r="E68" s="8"/>
      <c r="F68" s="8"/>
      <c r="G68" s="8"/>
      <c r="H68" s="8"/>
      <c r="I68" s="8"/>
      <c r="J68" s="8"/>
      <c r="K68" s="8"/>
      <c r="L68" s="8"/>
      <c r="M68" s="8"/>
      <c r="N68" s="8"/>
      <c r="O68" s="8"/>
      <c r="P68" s="8"/>
      <c r="Q68" s="8"/>
      <c r="R68" s="8"/>
      <c r="S68" s="8"/>
      <c r="T68" s="8"/>
    </row>
    <row r="69" spans="1:20" ht="12.5" x14ac:dyDescent="0.25">
      <c r="A69" s="8"/>
      <c r="B69" s="8"/>
      <c r="C69" s="8"/>
      <c r="D69" s="8"/>
      <c r="E69" s="8"/>
      <c r="F69" s="8"/>
      <c r="G69" s="8"/>
      <c r="H69" s="8"/>
      <c r="I69" s="8"/>
      <c r="J69" s="8"/>
      <c r="K69" s="8"/>
      <c r="L69" s="8"/>
      <c r="M69" s="8"/>
      <c r="N69" s="8"/>
      <c r="O69" s="8"/>
      <c r="P69" s="8"/>
      <c r="Q69" s="8"/>
      <c r="R69" s="8"/>
      <c r="S69" s="8"/>
      <c r="T69" s="8"/>
    </row>
    <row r="70" spans="1:20" ht="12.5" x14ac:dyDescent="0.25">
      <c r="A70" s="8"/>
      <c r="B70" s="8"/>
      <c r="C70" s="8"/>
      <c r="D70" s="8"/>
      <c r="E70" s="8"/>
      <c r="F70" s="8"/>
      <c r="G70" s="8"/>
      <c r="H70" s="8"/>
      <c r="I70" s="8"/>
      <c r="J70" s="8"/>
      <c r="K70" s="8"/>
      <c r="L70" s="8"/>
      <c r="M70" s="8"/>
      <c r="N70" s="8"/>
      <c r="O70" s="8"/>
      <c r="P70" s="8"/>
      <c r="Q70" s="8"/>
      <c r="R70" s="8"/>
      <c r="S70" s="8"/>
      <c r="T70" s="8"/>
    </row>
    <row r="71" spans="1:20" ht="12.5" x14ac:dyDescent="0.25">
      <c r="A71" s="8"/>
      <c r="B71" s="8"/>
      <c r="C71" s="8"/>
      <c r="D71" s="8"/>
      <c r="E71" s="8"/>
      <c r="F71" s="8"/>
      <c r="G71" s="8"/>
      <c r="H71" s="8"/>
      <c r="I71" s="8"/>
      <c r="J71" s="8"/>
      <c r="K71" s="8"/>
      <c r="L71" s="8"/>
      <c r="M71" s="8"/>
      <c r="N71" s="8"/>
      <c r="O71" s="8"/>
      <c r="P71" s="8"/>
      <c r="Q71" s="8"/>
      <c r="R71" s="8"/>
      <c r="S71" s="8"/>
      <c r="T71" s="8"/>
    </row>
    <row r="72" spans="1:20" ht="12.5" x14ac:dyDescent="0.25">
      <c r="A72" s="8"/>
      <c r="B72" s="8"/>
      <c r="C72" s="8"/>
      <c r="D72" s="8"/>
      <c r="E72" s="8"/>
      <c r="F72" s="8"/>
      <c r="G72" s="8"/>
      <c r="H72" s="8"/>
      <c r="I72" s="8"/>
      <c r="J72" s="8"/>
      <c r="K72" s="8"/>
      <c r="L72" s="8"/>
      <c r="M72" s="8"/>
      <c r="N72" s="8"/>
      <c r="O72" s="8"/>
      <c r="P72" s="8"/>
      <c r="Q72" s="8"/>
      <c r="R72" s="8"/>
      <c r="S72" s="8"/>
      <c r="T72" s="8"/>
    </row>
    <row r="73" spans="1:20" ht="12.5" x14ac:dyDescent="0.25">
      <c r="A73" s="8"/>
      <c r="B73" s="8"/>
      <c r="C73" s="8"/>
      <c r="D73" s="8"/>
      <c r="E73" s="8"/>
      <c r="F73" s="8"/>
      <c r="G73" s="8"/>
      <c r="H73" s="8"/>
      <c r="I73" s="8"/>
      <c r="J73" s="8"/>
      <c r="K73" s="8"/>
      <c r="L73" s="8"/>
      <c r="M73" s="8"/>
      <c r="N73" s="8"/>
      <c r="O73" s="8"/>
      <c r="P73" s="8"/>
      <c r="Q73" s="8"/>
      <c r="R73" s="8"/>
      <c r="S73" s="8"/>
      <c r="T73" s="8"/>
    </row>
    <row r="74" spans="1:20" ht="12.5" x14ac:dyDescent="0.25">
      <c r="A74" s="8"/>
      <c r="B74" s="8"/>
      <c r="C74" s="8"/>
      <c r="D74" s="8"/>
      <c r="E74" s="8"/>
      <c r="F74" s="8"/>
      <c r="G74" s="8"/>
      <c r="H74" s="8"/>
      <c r="I74" s="8"/>
      <c r="J74" s="8"/>
      <c r="K74" s="8"/>
      <c r="L74" s="8"/>
      <c r="M74" s="8"/>
      <c r="N74" s="8"/>
      <c r="O74" s="8"/>
      <c r="P74" s="8"/>
      <c r="Q74" s="8"/>
      <c r="R74" s="8"/>
      <c r="S74" s="8"/>
      <c r="T74" s="8"/>
    </row>
    <row r="75" spans="1:20" ht="12.5" x14ac:dyDescent="0.25">
      <c r="A75" s="8"/>
      <c r="B75" s="8"/>
      <c r="C75" s="8"/>
      <c r="D75" s="8"/>
      <c r="E75" s="8"/>
      <c r="F75" s="8"/>
      <c r="G75" s="8"/>
      <c r="H75" s="8"/>
      <c r="I75" s="8"/>
      <c r="J75" s="8"/>
      <c r="K75" s="8"/>
      <c r="L75" s="8"/>
      <c r="M75" s="8"/>
      <c r="N75" s="8"/>
      <c r="O75" s="8"/>
      <c r="P75" s="8"/>
      <c r="Q75" s="8"/>
      <c r="R75" s="8"/>
      <c r="S75" s="8"/>
      <c r="T75" s="8"/>
    </row>
    <row r="76" spans="1:20" ht="12.5" x14ac:dyDescent="0.25">
      <c r="A76" s="8"/>
      <c r="B76" s="8"/>
      <c r="C76" s="8"/>
      <c r="D76" s="8"/>
      <c r="E76" s="8"/>
      <c r="F76" s="8"/>
      <c r="G76" s="8"/>
      <c r="H76" s="8"/>
      <c r="I76" s="8"/>
      <c r="J76" s="8"/>
      <c r="K76" s="8"/>
      <c r="L76" s="8"/>
      <c r="M76" s="8"/>
      <c r="N76" s="8"/>
      <c r="O76" s="8"/>
      <c r="P76" s="8"/>
      <c r="Q76" s="8"/>
      <c r="R76" s="8"/>
      <c r="S76" s="8"/>
      <c r="T76" s="8"/>
    </row>
    <row r="77" spans="1:20" ht="12.5" x14ac:dyDescent="0.25">
      <c r="A77" s="8"/>
      <c r="B77" s="8"/>
      <c r="C77" s="8"/>
      <c r="D77" s="8"/>
      <c r="E77" s="8"/>
      <c r="F77" s="8"/>
      <c r="G77" s="8"/>
      <c r="H77" s="8"/>
      <c r="I77" s="8"/>
      <c r="J77" s="8"/>
      <c r="K77" s="8"/>
      <c r="L77" s="8"/>
      <c r="M77" s="8"/>
      <c r="N77" s="8"/>
      <c r="O77" s="8"/>
      <c r="P77" s="8"/>
      <c r="Q77" s="8"/>
      <c r="R77" s="8"/>
      <c r="S77" s="8"/>
      <c r="T77" s="8"/>
    </row>
    <row r="78" spans="1:20" ht="12.5" x14ac:dyDescent="0.25">
      <c r="A78" s="8"/>
      <c r="B78" s="8"/>
      <c r="C78" s="8"/>
      <c r="D78" s="8"/>
      <c r="E78" s="8"/>
      <c r="F78" s="8"/>
      <c r="G78" s="8"/>
      <c r="H78" s="8"/>
      <c r="I78" s="8"/>
      <c r="J78" s="8"/>
      <c r="K78" s="8"/>
      <c r="L78" s="8"/>
      <c r="M78" s="8"/>
      <c r="N78" s="8"/>
      <c r="O78" s="8"/>
      <c r="P78" s="8"/>
      <c r="Q78" s="8"/>
      <c r="R78" s="8"/>
      <c r="S78" s="8"/>
      <c r="T78" s="8"/>
    </row>
    <row r="79" spans="1:20" ht="12.5" x14ac:dyDescent="0.25">
      <c r="A79" s="8"/>
      <c r="B79" s="8"/>
      <c r="C79" s="8"/>
      <c r="D79" s="8"/>
      <c r="E79" s="8"/>
      <c r="F79" s="8"/>
      <c r="G79" s="8"/>
      <c r="H79" s="8"/>
      <c r="I79" s="8"/>
      <c r="J79" s="8"/>
      <c r="K79" s="8"/>
      <c r="L79" s="8"/>
      <c r="M79" s="8"/>
      <c r="N79" s="8"/>
      <c r="O79" s="8"/>
      <c r="P79" s="8"/>
      <c r="Q79" s="8"/>
      <c r="R79" s="8"/>
      <c r="S79" s="8"/>
      <c r="T79" s="8"/>
    </row>
    <row r="80" spans="1:20" ht="12.5" x14ac:dyDescent="0.25">
      <c r="A80" s="8"/>
      <c r="B80" s="8"/>
      <c r="C80" s="8"/>
      <c r="D80" s="8"/>
      <c r="E80" s="8"/>
      <c r="F80" s="8"/>
      <c r="G80" s="8"/>
      <c r="H80" s="8"/>
      <c r="I80" s="8"/>
      <c r="J80" s="8"/>
      <c r="K80" s="8"/>
      <c r="L80" s="8"/>
      <c r="M80" s="8"/>
      <c r="N80" s="8"/>
      <c r="O80" s="8"/>
      <c r="P80" s="8"/>
      <c r="Q80" s="8"/>
      <c r="R80" s="8"/>
      <c r="S80" s="8"/>
      <c r="T80" s="8"/>
    </row>
    <row r="81" spans="1:20" ht="12.5" x14ac:dyDescent="0.25">
      <c r="A81" s="8"/>
      <c r="B81" s="8"/>
      <c r="C81" s="8"/>
      <c r="D81" s="8"/>
      <c r="E81" s="8"/>
      <c r="F81" s="8"/>
      <c r="G81" s="8"/>
      <c r="H81" s="8"/>
      <c r="I81" s="8"/>
      <c r="J81" s="8"/>
      <c r="K81" s="8"/>
      <c r="L81" s="8"/>
      <c r="M81" s="8"/>
      <c r="N81" s="8"/>
      <c r="O81" s="8"/>
      <c r="P81" s="8"/>
      <c r="Q81" s="8"/>
      <c r="R81" s="8"/>
      <c r="S81" s="8"/>
      <c r="T81" s="8"/>
    </row>
    <row r="82" spans="1:20" ht="12.5" x14ac:dyDescent="0.25">
      <c r="A82" s="8"/>
      <c r="B82" s="8"/>
      <c r="C82" s="8"/>
      <c r="D82" s="8"/>
      <c r="E82" s="8"/>
      <c r="F82" s="8"/>
      <c r="G82" s="8"/>
      <c r="H82" s="8"/>
      <c r="I82" s="8"/>
      <c r="J82" s="8"/>
      <c r="K82" s="8"/>
      <c r="L82" s="8"/>
      <c r="M82" s="8"/>
      <c r="N82" s="8"/>
      <c r="O82" s="8"/>
      <c r="P82" s="8"/>
      <c r="Q82" s="8"/>
      <c r="R82" s="8"/>
      <c r="S82" s="8"/>
      <c r="T82" s="8"/>
    </row>
    <row r="83" spans="1:20" ht="12.5" x14ac:dyDescent="0.25">
      <c r="A83" s="8"/>
      <c r="B83" s="8"/>
      <c r="C83" s="8"/>
      <c r="D83" s="8"/>
      <c r="E83" s="8"/>
      <c r="F83" s="8"/>
      <c r="G83" s="8"/>
      <c r="H83" s="8"/>
      <c r="I83" s="8"/>
      <c r="J83" s="8"/>
      <c r="K83" s="8"/>
      <c r="L83" s="8"/>
      <c r="M83" s="8"/>
      <c r="N83" s="8"/>
      <c r="O83" s="8"/>
      <c r="P83" s="8"/>
      <c r="Q83" s="8"/>
      <c r="R83" s="8"/>
      <c r="S83" s="8"/>
      <c r="T83" s="8"/>
    </row>
    <row r="84" spans="1:20" ht="12.5" x14ac:dyDescent="0.25">
      <c r="A84" s="8"/>
      <c r="B84" s="8"/>
      <c r="C84" s="8"/>
      <c r="D84" s="8"/>
      <c r="E84" s="8"/>
      <c r="F84" s="8"/>
      <c r="G84" s="8"/>
      <c r="H84" s="8"/>
      <c r="I84" s="8"/>
      <c r="J84" s="8"/>
      <c r="K84" s="8"/>
      <c r="L84" s="8"/>
      <c r="M84" s="8"/>
      <c r="N84" s="8"/>
      <c r="O84" s="8"/>
      <c r="P84" s="8"/>
      <c r="Q84" s="8"/>
      <c r="R84" s="8"/>
      <c r="S84" s="8"/>
      <c r="T84" s="8"/>
    </row>
    <row r="85" spans="1:20" ht="12.5" x14ac:dyDescent="0.25">
      <c r="A85" s="8"/>
      <c r="B85" s="8"/>
      <c r="C85" s="8"/>
      <c r="D85" s="8"/>
      <c r="E85" s="8"/>
      <c r="F85" s="8"/>
      <c r="G85" s="8"/>
      <c r="H85" s="8"/>
      <c r="I85" s="8"/>
      <c r="J85" s="8"/>
      <c r="K85" s="8"/>
      <c r="L85" s="8"/>
      <c r="M85" s="8"/>
      <c r="N85" s="8"/>
      <c r="O85" s="8"/>
      <c r="P85" s="8"/>
      <c r="Q85" s="8"/>
      <c r="R85" s="8"/>
      <c r="S85" s="8"/>
      <c r="T85" s="8"/>
    </row>
    <row r="86" spans="1:20" ht="12.5" x14ac:dyDescent="0.25">
      <c r="A86" s="8"/>
      <c r="B86" s="8"/>
      <c r="C86" s="8"/>
      <c r="D86" s="8"/>
      <c r="E86" s="8"/>
      <c r="F86" s="8"/>
      <c r="G86" s="8"/>
      <c r="H86" s="8"/>
      <c r="I86" s="8"/>
      <c r="J86" s="8"/>
      <c r="K86" s="8"/>
      <c r="L86" s="8"/>
      <c r="M86" s="8"/>
      <c r="N86" s="8"/>
      <c r="O86" s="8"/>
      <c r="P86" s="8"/>
      <c r="Q86" s="8"/>
      <c r="R86" s="8"/>
      <c r="S86" s="8"/>
      <c r="T86" s="8"/>
    </row>
    <row r="87" spans="1:20" ht="12.5" x14ac:dyDescent="0.25">
      <c r="A87" s="8"/>
      <c r="B87" s="8"/>
      <c r="C87" s="8"/>
      <c r="D87" s="8"/>
      <c r="E87" s="8"/>
      <c r="F87" s="8"/>
      <c r="G87" s="8"/>
      <c r="H87" s="8"/>
      <c r="I87" s="8"/>
      <c r="J87" s="8"/>
      <c r="K87" s="8"/>
      <c r="L87" s="8"/>
      <c r="M87" s="8"/>
      <c r="N87" s="8"/>
      <c r="O87" s="8"/>
      <c r="P87" s="8"/>
      <c r="Q87" s="8"/>
      <c r="R87" s="8"/>
      <c r="S87" s="8"/>
      <c r="T87" s="8"/>
    </row>
    <row r="88" spans="1:20" ht="12.5" x14ac:dyDescent="0.25">
      <c r="A88" s="8"/>
      <c r="B88" s="8"/>
      <c r="C88" s="8"/>
      <c r="D88" s="8"/>
      <c r="E88" s="8"/>
      <c r="F88" s="8"/>
      <c r="G88" s="8"/>
      <c r="H88" s="8"/>
      <c r="I88" s="8"/>
      <c r="J88" s="8"/>
      <c r="K88" s="8"/>
      <c r="L88" s="8"/>
      <c r="M88" s="8"/>
      <c r="N88" s="8"/>
      <c r="O88" s="8"/>
      <c r="P88" s="8"/>
      <c r="Q88" s="8"/>
      <c r="R88" s="8"/>
      <c r="S88" s="8"/>
      <c r="T88" s="8"/>
    </row>
    <row r="89" spans="1:20" ht="12.5" x14ac:dyDescent="0.25">
      <c r="A89" s="8"/>
      <c r="B89" s="8"/>
      <c r="C89" s="8"/>
      <c r="D89" s="8"/>
      <c r="E89" s="8"/>
      <c r="F89" s="8"/>
      <c r="G89" s="8"/>
      <c r="H89" s="8"/>
      <c r="I89" s="8"/>
      <c r="J89" s="8"/>
      <c r="K89" s="8"/>
      <c r="L89" s="8"/>
      <c r="M89" s="8"/>
      <c r="N89" s="8"/>
      <c r="O89" s="8"/>
      <c r="P89" s="8"/>
      <c r="Q89" s="8"/>
      <c r="R89" s="8"/>
      <c r="S89" s="8"/>
      <c r="T89" s="8"/>
    </row>
    <row r="90" spans="1:20" ht="12.5" x14ac:dyDescent="0.25">
      <c r="A90" s="8"/>
      <c r="B90" s="8"/>
      <c r="C90" s="8"/>
      <c r="D90" s="8"/>
      <c r="E90" s="8"/>
      <c r="F90" s="8"/>
      <c r="G90" s="8"/>
      <c r="H90" s="8"/>
      <c r="I90" s="8"/>
      <c r="J90" s="8"/>
      <c r="K90" s="8"/>
      <c r="L90" s="8"/>
      <c r="M90" s="8"/>
      <c r="N90" s="8"/>
      <c r="O90" s="8"/>
      <c r="P90" s="8"/>
      <c r="Q90" s="8"/>
      <c r="R90" s="8"/>
      <c r="S90" s="8"/>
      <c r="T90" s="8"/>
    </row>
    <row r="91" spans="1:20" ht="12.5" x14ac:dyDescent="0.25">
      <c r="A91" s="8"/>
      <c r="B91" s="8"/>
      <c r="C91" s="8"/>
      <c r="D91" s="8"/>
      <c r="E91" s="8"/>
      <c r="F91" s="8"/>
      <c r="G91" s="8"/>
      <c r="H91" s="8"/>
      <c r="I91" s="8"/>
      <c r="J91" s="8"/>
      <c r="K91" s="8"/>
      <c r="L91" s="8"/>
      <c r="M91" s="8"/>
      <c r="N91" s="8"/>
      <c r="O91" s="8"/>
      <c r="P91" s="8"/>
      <c r="Q91" s="8"/>
      <c r="R91" s="8"/>
      <c r="S91" s="8"/>
      <c r="T91" s="8"/>
    </row>
    <row r="92" spans="1:20" ht="12.5" x14ac:dyDescent="0.25">
      <c r="A92" s="8"/>
      <c r="B92" s="8"/>
      <c r="C92" s="8"/>
      <c r="D92" s="8"/>
      <c r="E92" s="8"/>
      <c r="F92" s="8"/>
      <c r="G92" s="8"/>
      <c r="H92" s="8"/>
      <c r="I92" s="8"/>
      <c r="J92" s="8"/>
      <c r="K92" s="8"/>
      <c r="L92" s="8"/>
      <c r="M92" s="8"/>
      <c r="N92" s="8"/>
      <c r="O92" s="8"/>
      <c r="P92" s="8"/>
      <c r="Q92" s="8"/>
      <c r="R92" s="8"/>
      <c r="S92" s="8"/>
      <c r="T92" s="8"/>
    </row>
    <row r="93" spans="1:20" ht="12.5" x14ac:dyDescent="0.25">
      <c r="A93" s="8"/>
      <c r="B93" s="8"/>
      <c r="C93" s="8"/>
      <c r="D93" s="8"/>
      <c r="E93" s="8"/>
      <c r="F93" s="8"/>
      <c r="G93" s="8"/>
      <c r="H93" s="8"/>
      <c r="I93" s="8"/>
      <c r="J93" s="8"/>
      <c r="K93" s="8"/>
      <c r="L93" s="8"/>
      <c r="M93" s="8"/>
      <c r="N93" s="8"/>
      <c r="O93" s="8"/>
      <c r="P93" s="8"/>
      <c r="Q93" s="8"/>
      <c r="R93" s="8"/>
      <c r="S93" s="8"/>
      <c r="T93" s="8"/>
    </row>
    <row r="94" spans="1:20" ht="12.5" x14ac:dyDescent="0.25">
      <c r="A94" s="8"/>
      <c r="B94" s="8"/>
      <c r="C94" s="8"/>
      <c r="D94" s="8"/>
      <c r="E94" s="8"/>
      <c r="F94" s="8"/>
      <c r="G94" s="8"/>
      <c r="H94" s="8"/>
      <c r="I94" s="8"/>
      <c r="J94" s="8"/>
      <c r="K94" s="8"/>
      <c r="L94" s="8"/>
      <c r="M94" s="8"/>
      <c r="N94" s="8"/>
      <c r="O94" s="8"/>
      <c r="P94" s="8"/>
      <c r="Q94" s="8"/>
      <c r="R94" s="8"/>
      <c r="S94" s="8"/>
      <c r="T94" s="8"/>
    </row>
    <row r="95" spans="1:20" ht="12.5" x14ac:dyDescent="0.25">
      <c r="A95" s="8"/>
      <c r="B95" s="8"/>
      <c r="C95" s="8"/>
      <c r="D95" s="8"/>
      <c r="E95" s="8"/>
      <c r="F95" s="8"/>
      <c r="G95" s="8"/>
      <c r="H95" s="8"/>
      <c r="I95" s="8"/>
      <c r="J95" s="8"/>
      <c r="K95" s="8"/>
      <c r="L95" s="8"/>
      <c r="M95" s="8"/>
      <c r="N95" s="8"/>
      <c r="O95" s="8"/>
      <c r="P95" s="8"/>
      <c r="Q95" s="8"/>
      <c r="R95" s="8"/>
      <c r="S95" s="8"/>
      <c r="T95" s="8"/>
    </row>
    <row r="96" spans="1:20" ht="12.5" x14ac:dyDescent="0.25">
      <c r="A96" s="8"/>
      <c r="B96" s="8"/>
      <c r="C96" s="8"/>
      <c r="D96" s="8"/>
      <c r="E96" s="8"/>
      <c r="F96" s="8"/>
      <c r="G96" s="8"/>
      <c r="H96" s="8"/>
      <c r="I96" s="8"/>
      <c r="J96" s="8"/>
      <c r="K96" s="8"/>
      <c r="L96" s="8"/>
      <c r="M96" s="8"/>
      <c r="N96" s="8"/>
      <c r="O96" s="8"/>
      <c r="P96" s="8"/>
      <c r="Q96" s="8"/>
      <c r="R96" s="8"/>
      <c r="S96" s="8"/>
      <c r="T96" s="8"/>
    </row>
    <row r="97" spans="1:20" ht="12.5" x14ac:dyDescent="0.25">
      <c r="A97" s="8"/>
      <c r="B97" s="8"/>
      <c r="C97" s="8"/>
      <c r="D97" s="8"/>
      <c r="E97" s="8"/>
      <c r="F97" s="8"/>
      <c r="G97" s="8"/>
      <c r="H97" s="8"/>
      <c r="I97" s="8"/>
      <c r="J97" s="8"/>
      <c r="K97" s="8"/>
      <c r="L97" s="8"/>
      <c r="M97" s="8"/>
      <c r="N97" s="8"/>
      <c r="O97" s="8"/>
      <c r="P97" s="8"/>
      <c r="Q97" s="8"/>
      <c r="R97" s="8"/>
      <c r="S97" s="8"/>
      <c r="T97"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710C2239D02E4C830255A9C904DE58" ma:contentTypeVersion="18" ma:contentTypeDescription="Create a new document." ma:contentTypeScope="" ma:versionID="e9eba80a05fa783d4f290ef4ddf52539">
  <xsd:schema xmlns:xsd="http://www.w3.org/2001/XMLSchema" xmlns:xs="http://www.w3.org/2001/XMLSchema" xmlns:p="http://schemas.microsoft.com/office/2006/metadata/properties" xmlns:ns2="7f14a71d-b9d5-46bb-bf60-24e5a069afce" xmlns:ns3="573c1284-21ca-465f-8106-d32e19991de8" targetNamespace="http://schemas.microsoft.com/office/2006/metadata/properties" ma:root="true" ma:fieldsID="01f0e576fdd4df0b28c3f97f9d6afa9b" ns2:_="" ns3:_="">
    <xsd:import namespace="7f14a71d-b9d5-46bb-bf60-24e5a069afce"/>
    <xsd:import namespace="573c1284-21ca-465f-8106-d32e19991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4a71d-b9d5-46bb-bf60-24e5a069af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bee80c-1694-4361-82b6-5997d1554e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3c1284-21ca-465f-8106-d32e19991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27bb161-00c1-4351-8e90-e61bb049a4a0}" ma:internalName="TaxCatchAll" ma:showField="CatchAllData" ma:web="573c1284-21ca-465f-8106-d32e19991d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3c1284-21ca-465f-8106-d32e19991de8" xsi:nil="true"/>
    <lcf76f155ced4ddcb4097134ff3c332f xmlns="7f14a71d-b9d5-46bb-bf60-24e5a069af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EAC4C1-D48B-4CCE-87AF-34472D4DBFFF}">
  <ds:schemaRefs>
    <ds:schemaRef ds:uri="http://schemas.microsoft.com/sharepoint/v3/contenttype/forms"/>
  </ds:schemaRefs>
</ds:datastoreItem>
</file>

<file path=customXml/itemProps2.xml><?xml version="1.0" encoding="utf-8"?>
<ds:datastoreItem xmlns:ds="http://schemas.openxmlformats.org/officeDocument/2006/customXml" ds:itemID="{CF77DA32-B976-47DE-AE54-A94BA6A88B6C}"/>
</file>

<file path=customXml/itemProps3.xml><?xml version="1.0" encoding="utf-8"?>
<ds:datastoreItem xmlns:ds="http://schemas.openxmlformats.org/officeDocument/2006/customXml" ds:itemID="{279A7DC8-7B33-419D-93E1-615520411C8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PermitType-A-Z sort</vt:lpstr>
      <vt:lpstr>GeographicArea_A-Z sort</vt:lpstr>
      <vt:lpstr>'PermitType-A-Z sort'!Print_Area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University of Windsor</cp:lastModifiedBy>
  <cp:lastPrinted>2018-02-13T16:32:15Z</cp:lastPrinted>
  <dcterms:modified xsi:type="dcterms:W3CDTF">2018-08-16T14:15:24Z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0x0101009E710C2239D02E4C830255A9C904DE58</vt:lpwstr>
  </property>
  <property fmtid="{D5CDD505-2E9C-101B-9397-08002B2CF9AE}" pid="3" name="MediaServiceImageTags">
    <vt:lpwstr/>
  </property>
</Properties>
</file>